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filterPrivacy="1" autoCompressPictures="0"/>
  <xr:revisionPtr revIDLastSave="0" documentId="13_ncr:1_{8E684EC4-3A31-6A46-82E5-4C544A6F5C98}" xr6:coauthVersionLast="47" xr6:coauthVersionMax="47" xr10:uidLastSave="{00000000-0000-0000-0000-000000000000}"/>
  <bookViews>
    <workbookView xWindow="0" yWindow="760" windowWidth="23380" windowHeight="20340" xr2:uid="{00000000-000D-0000-FFFF-FFFF00000000}"/>
  </bookViews>
  <sheets>
    <sheet name="Summary" sheetId="2" r:id="rId1"/>
    <sheet name="Household Monthly Budget" sheetId="1" r:id="rId2"/>
  </sheets>
  <definedNames>
    <definedName name="_xlnm.Print_Area" localSheetId="0">Summary!$A$1:$H$31</definedName>
  </definedNames>
  <calcPr calcId="191028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C3" i="2" s="1"/>
  <c r="J42" i="1"/>
  <c r="J43" i="1"/>
  <c r="J44" i="1"/>
  <c r="J35" i="1"/>
  <c r="J36" i="1"/>
  <c r="J37" i="1"/>
  <c r="J38" i="1"/>
  <c r="E29" i="2"/>
  <c r="D29" i="2"/>
  <c r="H51" i="1"/>
  <c r="H58" i="1"/>
  <c r="C29" i="2"/>
  <c r="C23" i="2"/>
  <c r="D23" i="2"/>
  <c r="I58" i="1"/>
  <c r="J57" i="1"/>
  <c r="J56" i="1"/>
  <c r="J55" i="1"/>
  <c r="J54" i="1"/>
  <c r="J48" i="1"/>
  <c r="J49" i="1"/>
  <c r="J50" i="1"/>
  <c r="I51" i="1"/>
  <c r="I24" i="1"/>
  <c r="D18" i="2"/>
  <c r="D19" i="2"/>
  <c r="D20" i="2"/>
  <c r="D21" i="2"/>
  <c r="D22" i="2"/>
  <c r="D24" i="2"/>
  <c r="D25" i="2"/>
  <c r="D26" i="2"/>
  <c r="D27" i="2"/>
  <c r="D28" i="2"/>
  <c r="C18" i="2"/>
  <c r="C19" i="2"/>
  <c r="C20" i="2"/>
  <c r="C21" i="2"/>
  <c r="C22" i="2"/>
  <c r="C24" i="2"/>
  <c r="C25" i="2"/>
  <c r="C26" i="2"/>
  <c r="C27" i="2"/>
  <c r="C28" i="2"/>
  <c r="F29" i="2" l="1"/>
  <c r="J51" i="1"/>
  <c r="J58" i="1"/>
  <c r="E25" i="1"/>
  <c r="E20" i="1" l="1"/>
  <c r="E19" i="1"/>
  <c r="E18" i="1"/>
  <c r="E36" i="1"/>
  <c r="J31" i="1"/>
  <c r="E43" i="1"/>
  <c r="J27" i="1"/>
  <c r="J28" i="1"/>
  <c r="J29" i="1"/>
  <c r="J30" i="1"/>
  <c r="J17" i="1"/>
  <c r="J18" i="1"/>
  <c r="J19" i="1"/>
  <c r="J20" i="1"/>
  <c r="J21" i="1"/>
  <c r="J22" i="1"/>
  <c r="J23" i="1"/>
  <c r="E61" i="1"/>
  <c r="E62" i="1"/>
  <c r="E63" i="1"/>
  <c r="E64" i="1"/>
  <c r="E53" i="1"/>
  <c r="E54" i="1"/>
  <c r="E55" i="1"/>
  <c r="E56" i="1"/>
  <c r="E57" i="1"/>
  <c r="E47" i="1"/>
  <c r="E48" i="1"/>
  <c r="E49" i="1"/>
  <c r="E40" i="1"/>
  <c r="E41" i="1"/>
  <c r="E42" i="1"/>
  <c r="E30" i="1"/>
  <c r="E31" i="1"/>
  <c r="E32" i="1"/>
  <c r="E33" i="1"/>
  <c r="E34" i="1"/>
  <c r="E35" i="1"/>
  <c r="E17" i="1"/>
  <c r="E21" i="1"/>
  <c r="E22" i="1"/>
  <c r="E23" i="1"/>
  <c r="E24" i="1"/>
  <c r="E26" i="1"/>
  <c r="I45" i="1"/>
  <c r="H45" i="1"/>
  <c r="I39" i="1"/>
  <c r="H39" i="1"/>
  <c r="I32" i="1"/>
  <c r="H32" i="1"/>
  <c r="D65" i="1"/>
  <c r="C65" i="1"/>
  <c r="D58" i="1"/>
  <c r="C58" i="1"/>
  <c r="D50" i="1"/>
  <c r="C50" i="1"/>
  <c r="D44" i="1"/>
  <c r="C44" i="1"/>
  <c r="D37" i="1"/>
  <c r="C37" i="1"/>
  <c r="H24" i="1"/>
  <c r="D27" i="1"/>
  <c r="C27" i="1"/>
  <c r="E8" i="1"/>
  <c r="E14" i="1" l="1"/>
  <c r="C4" i="2"/>
  <c r="E9" i="1"/>
  <c r="E10" i="1"/>
  <c r="C7" i="2" s="1"/>
  <c r="F23" i="2"/>
  <c r="F20" i="2"/>
  <c r="F26" i="2"/>
  <c r="F28" i="2"/>
  <c r="F25" i="2"/>
  <c r="F22" i="2"/>
  <c r="F18" i="2"/>
  <c r="F19" i="2"/>
  <c r="F21" i="2"/>
  <c r="F24" i="2"/>
  <c r="J24" i="1"/>
  <c r="E65" i="1"/>
  <c r="E27" i="1"/>
  <c r="J39" i="1"/>
  <c r="J32" i="1"/>
  <c r="E58" i="1"/>
  <c r="E50" i="1"/>
  <c r="E44" i="1"/>
  <c r="E37" i="1"/>
  <c r="F27" i="2"/>
  <c r="J45" i="1"/>
  <c r="E13" i="1" l="1"/>
  <c r="C10" i="2" s="1"/>
  <c r="E12" i="1"/>
  <c r="C9" i="2" s="1"/>
  <c r="C6" i="2"/>
  <c r="E11" i="1"/>
</calcChain>
</file>

<file path=xl/sharedStrings.xml><?xml version="1.0" encoding="utf-8"?>
<sst xmlns="http://schemas.openxmlformats.org/spreadsheetml/2006/main" count="168" uniqueCount="88">
  <si>
    <t>HOUSEHOLD MONTHLY BUDGET</t>
  </si>
  <si>
    <t>MONTH</t>
  </si>
  <si>
    <t>Data will autopopulate on this sheet, fill out information on "Household Monthly Budget" sheet</t>
  </si>
  <si>
    <t>TOTAL PROJECTED MONTHLY INCOME</t>
  </si>
  <si>
    <t>BUDGET RECAP</t>
  </si>
  <si>
    <t>TOTAL MONTHLY INCOME</t>
  </si>
  <si>
    <t xml:space="preserve">TOTAL PROJECTED EXPENSE </t>
  </si>
  <si>
    <t xml:space="preserve">TOTAL ACTUAL EXPENSE </t>
  </si>
  <si>
    <t>PROJECTED BALANCE</t>
  </si>
  <si>
    <t>ACTUAL BALANCE</t>
  </si>
  <si>
    <t>MONTHLY SPENDING RECAP</t>
  </si>
  <si>
    <t>MONTHLY SPENDING</t>
  </si>
  <si>
    <t>PROJECTED COST</t>
  </si>
  <si>
    <t>ACTUAL COST</t>
  </si>
  <si>
    <t>DIFFERENCE</t>
  </si>
  <si>
    <t>HOUSING</t>
  </si>
  <si>
    <t>TRANSPORTATION</t>
  </si>
  <si>
    <t>INSURANCE</t>
  </si>
  <si>
    <t>FOOD</t>
  </si>
  <si>
    <t>KIDS</t>
  </si>
  <si>
    <t>PETS</t>
  </si>
  <si>
    <t>PERSONAL CARE</t>
  </si>
  <si>
    <t>ENTERTAINMENT</t>
  </si>
  <si>
    <t>LOANS</t>
  </si>
  <si>
    <t>INVESTMENTS</t>
  </si>
  <si>
    <t>LEGAL</t>
  </si>
  <si>
    <t>TAXES</t>
  </si>
  <si>
    <t xml:space="preserve"> </t>
  </si>
  <si>
    <t>PROJECTED MONTHLY INCOME</t>
  </si>
  <si>
    <t>Income 1</t>
  </si>
  <si>
    <t>Extra income</t>
  </si>
  <si>
    <t>Total projected monthly income</t>
  </si>
  <si>
    <t>ACTUAL MONTHLY INCOME</t>
  </si>
  <si>
    <t>Total actual monthly income</t>
  </si>
  <si>
    <t>Combined projected costs</t>
  </si>
  <si>
    <t>Combined actual costs</t>
  </si>
  <si>
    <t>Total expense difference</t>
  </si>
  <si>
    <t>Projected income minus expenses</t>
  </si>
  <si>
    <t>Actual income minus expenses</t>
  </si>
  <si>
    <t>Balance difference (Actual minus projected)</t>
  </si>
  <si>
    <t>Mortgage or rent</t>
  </si>
  <si>
    <t>Medical</t>
  </si>
  <si>
    <t>Phone</t>
  </si>
  <si>
    <t>Electricity</t>
  </si>
  <si>
    <t>Clothing</t>
  </si>
  <si>
    <t>Gas</t>
  </si>
  <si>
    <t>Dry cleaning</t>
  </si>
  <si>
    <t>Water and sewer</t>
  </si>
  <si>
    <t>Health club</t>
  </si>
  <si>
    <t>Cable</t>
  </si>
  <si>
    <t>Organization dues</t>
  </si>
  <si>
    <t>Waste removal</t>
  </si>
  <si>
    <t>Other</t>
  </si>
  <si>
    <t>Maintenance or repairs</t>
  </si>
  <si>
    <t>Total</t>
  </si>
  <si>
    <t>Supplies</t>
  </si>
  <si>
    <t>Films</t>
  </si>
  <si>
    <t>Concerts</t>
  </si>
  <si>
    <t>Vehicle payment</t>
  </si>
  <si>
    <t>Sporting events</t>
  </si>
  <si>
    <t>Bus/Taxi fare</t>
  </si>
  <si>
    <t>Insurance</t>
  </si>
  <si>
    <t>Licensing</t>
  </si>
  <si>
    <t>Fuel</t>
  </si>
  <si>
    <t>Maintenance</t>
  </si>
  <si>
    <t>Personal</t>
  </si>
  <si>
    <t>Student</t>
  </si>
  <si>
    <t>Credit card</t>
  </si>
  <si>
    <t>Home</t>
  </si>
  <si>
    <t>Health</t>
  </si>
  <si>
    <t>Life</t>
  </si>
  <si>
    <t>Retirement account</t>
  </si>
  <si>
    <t>Investment account</t>
  </si>
  <si>
    <t>Food and drink</t>
  </si>
  <si>
    <t>Dining out</t>
  </si>
  <si>
    <t>Lawyer</t>
  </si>
  <si>
    <t>Spousal support</t>
  </si>
  <si>
    <t>Childcare</t>
  </si>
  <si>
    <t>Tuition</t>
  </si>
  <si>
    <t>Income tax</t>
  </si>
  <si>
    <t>Activites</t>
  </si>
  <si>
    <t>Council tax</t>
  </si>
  <si>
    <t>Toys</t>
  </si>
  <si>
    <t>VAT/Corporation tax</t>
  </si>
  <si>
    <t>Food</t>
  </si>
  <si>
    <t>Grooming</t>
  </si>
  <si>
    <t>Streaming subscriptions</t>
  </si>
  <si>
    <t>Hair/Nails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</si>
</sst>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(* #,##0_);_(* \(#,##0\);_(* &quot;-&quot;_);_(@_)"/>
    <numFmt numFmtId="43" formatCode="_(* #,##0.00_);_(* \(#,##0.00\);_(* &quot;-&quot;??_);_(@_)"/>
    <numFmt numFmtId="164" formatCode="&quot;£&quot;#,##0;\-&quot;£&quot;#,##0"/>
    <numFmt numFmtId="165" formatCode="_-&quot;£&quot;* #,##0_-;\-&quot;£&quot;* #,##0_-;_-&quot;£&quot;* &quot;-&quot;_-;_-@_-"/>
    <numFmt numFmtId="166" formatCode="&quot;$&quot;#,##0"/>
  </numFmts>
  <fonts count="42">
    <font>
      <sz val="10"/>
      <color theme="1"/>
      <name val="Acumin Pro"/>
    </font>
    <font>
      <sz val="11"/>
      <color theme="1"/>
      <name val="Microsoft Sans Serif"/>
      <family val="2"/>
      <scheme val="minor"/>
    </font>
    <font>
      <sz val="8"/>
      <color theme="1"/>
      <name val="Arial"/>
      <family val="2"/>
    </font>
    <font>
      <sz val="10"/>
      <color theme="1"/>
      <name val="Microsoft Sans Serif"/>
      <family val="2"/>
      <scheme val="minor"/>
    </font>
    <font>
      <sz val="18"/>
      <color theme="3"/>
      <name val="Franklin Gothic Demi"/>
      <family val="2"/>
      <scheme val="major"/>
    </font>
    <font>
      <b/>
      <sz val="15"/>
      <color theme="3"/>
      <name val="Microsoft Sans Serif"/>
      <family val="2"/>
      <scheme val="minor"/>
    </font>
    <font>
      <b/>
      <sz val="13"/>
      <color theme="3"/>
      <name val="Microsoft Sans Serif"/>
      <family val="2"/>
      <scheme val="minor"/>
    </font>
    <font>
      <b/>
      <sz val="11"/>
      <color theme="3"/>
      <name val="Microsoft Sans Serif"/>
      <family val="2"/>
      <scheme val="minor"/>
    </font>
    <font>
      <sz val="11"/>
      <color rgb="FF006100"/>
      <name val="Microsoft Sans Serif"/>
      <family val="2"/>
      <scheme val="minor"/>
    </font>
    <font>
      <sz val="11"/>
      <color rgb="FF9C0006"/>
      <name val="Microsoft Sans Serif"/>
      <family val="2"/>
      <scheme val="minor"/>
    </font>
    <font>
      <sz val="11"/>
      <color rgb="FF9C5700"/>
      <name val="Microsoft Sans Serif"/>
      <family val="2"/>
      <scheme val="minor"/>
    </font>
    <font>
      <sz val="11"/>
      <color rgb="FF3F3F76"/>
      <name val="Microsoft Sans Serif"/>
      <family val="2"/>
      <scheme val="minor"/>
    </font>
    <font>
      <b/>
      <sz val="11"/>
      <color rgb="FF3F3F3F"/>
      <name val="Microsoft Sans Serif"/>
      <family val="2"/>
      <scheme val="minor"/>
    </font>
    <font>
      <b/>
      <sz val="11"/>
      <color rgb="FFFA7D00"/>
      <name val="Microsoft Sans Serif"/>
      <family val="2"/>
      <scheme val="minor"/>
    </font>
    <font>
      <sz val="11"/>
      <color rgb="FFFA7D00"/>
      <name val="Microsoft Sans Serif"/>
      <family val="2"/>
      <scheme val="minor"/>
    </font>
    <font>
      <b/>
      <sz val="11"/>
      <color theme="0"/>
      <name val="Microsoft Sans Serif"/>
      <family val="2"/>
      <scheme val="minor"/>
    </font>
    <font>
      <sz val="11"/>
      <color rgb="FFFF0000"/>
      <name val="Microsoft Sans Serif"/>
      <family val="2"/>
      <scheme val="minor"/>
    </font>
    <font>
      <i/>
      <sz val="11"/>
      <color rgb="FF7F7F7F"/>
      <name val="Microsoft Sans Serif"/>
      <family val="2"/>
      <scheme val="minor"/>
    </font>
    <font>
      <b/>
      <sz val="11"/>
      <color theme="1"/>
      <name val="Microsoft Sans Serif"/>
      <family val="2"/>
      <scheme val="minor"/>
    </font>
    <font>
      <sz val="11"/>
      <color theme="0"/>
      <name val="Microsoft Sans Serif"/>
      <family val="2"/>
      <scheme val="minor"/>
    </font>
    <font>
      <sz val="14"/>
      <color theme="1"/>
      <name val="Acumin Pro"/>
    </font>
    <font>
      <b/>
      <sz val="30"/>
      <color theme="2"/>
      <name val="Gopher Regular"/>
    </font>
    <font>
      <sz val="10"/>
      <color indexed="63"/>
      <name val="Lato Bold"/>
    </font>
    <font>
      <b/>
      <sz val="10"/>
      <color theme="0"/>
      <name val="Lato Bold"/>
    </font>
    <font>
      <sz val="10"/>
      <color theme="1"/>
      <name val="Lato Bold"/>
    </font>
    <font>
      <b/>
      <sz val="10"/>
      <color theme="3"/>
      <name val="Lato Bold"/>
    </font>
    <font>
      <b/>
      <sz val="10"/>
      <color theme="1"/>
      <name val="Lato Bold"/>
    </font>
    <font>
      <b/>
      <sz val="10"/>
      <color indexed="63"/>
      <name val="Lato Bold"/>
    </font>
    <font>
      <sz val="10"/>
      <color theme="0"/>
      <name val="Lato Bold"/>
    </font>
    <font>
      <sz val="10"/>
      <color theme="3"/>
      <name val="Lato Bold"/>
    </font>
    <font>
      <b/>
      <sz val="16"/>
      <color theme="2"/>
      <name val="Lato Bold"/>
    </font>
    <font>
      <sz val="16"/>
      <color theme="1"/>
      <name val="Lato Bold"/>
    </font>
    <font>
      <sz val="14"/>
      <color theme="1"/>
      <name val="Lato Bold"/>
    </font>
    <font>
      <b/>
      <sz val="14"/>
      <color theme="0"/>
      <name val="Lato Bold"/>
    </font>
    <font>
      <b/>
      <sz val="14"/>
      <color theme="3"/>
      <name val="Lato Bold"/>
    </font>
    <font>
      <b/>
      <sz val="14"/>
      <color theme="1"/>
      <name val="Lato Bold"/>
    </font>
    <font>
      <sz val="16"/>
      <color theme="3"/>
      <name val="Lato Bold"/>
    </font>
    <font>
      <b/>
      <sz val="16"/>
      <color theme="3"/>
      <name val="Lato Bold"/>
    </font>
    <font>
      <sz val="16"/>
      <color theme="1"/>
      <name val="Lato Light"/>
    </font>
    <font>
      <sz val="30"/>
      <color theme="4"/>
      <name val="Gopher Regular"/>
    </font>
    <font>
      <b/>
      <sz val="30"/>
      <color theme="2"/>
      <name val="Helvetica"/>
      <family val="2"/>
    </font>
    <font>
      <sz val="30"/>
      <color theme="4"/>
      <name val="Helvetica"/>
      <family val="2"/>
    </font>
  </fonts>
  <fills count="3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7">
    <xf numFmtId="0" fontId="0" fillId="0" borderId="0"/>
    <xf numFmtId="164" fontId="3" fillId="0" borderId="0" applyFont="0" applyFill="0" applyBorder="0" applyProtection="0">
      <alignment horizontal="left" vertical="center" indent="1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4" applyNumberFormat="0" applyAlignment="0" applyProtection="0"/>
    <xf numFmtId="0" fontId="12" fillId="8" borderId="5" applyNumberFormat="0" applyAlignment="0" applyProtection="0"/>
    <xf numFmtId="0" fontId="13" fillId="8" borderId="4" applyNumberFormat="0" applyAlignment="0" applyProtection="0"/>
    <xf numFmtId="0" fontId="14" fillId="0" borderId="6" applyNumberFormat="0" applyFill="0" applyAlignment="0" applyProtection="0"/>
    <xf numFmtId="0" fontId="15" fillId="9" borderId="7" applyNumberFormat="0" applyAlignment="0" applyProtection="0"/>
    <xf numFmtId="0" fontId="16" fillId="0" borderId="0" applyNumberFormat="0" applyFill="0" applyBorder="0" applyAlignment="0" applyProtection="0"/>
    <xf numFmtId="0" fontId="3" fillId="10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87">
    <xf numFmtId="0" fontId="0" fillId="0" borderId="0" xfId="0"/>
    <xf numFmtId="0" fontId="0" fillId="0" borderId="10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20" fillId="0" borderId="11" xfId="0" applyFont="1" applyBorder="1" applyProtection="1">
      <protection locked="0"/>
    </xf>
    <xf numFmtId="0" fontId="20" fillId="0" borderId="10" xfId="0" applyFont="1" applyBorder="1" applyProtection="1">
      <protection locked="0"/>
    </xf>
    <xf numFmtId="0" fontId="20" fillId="0" borderId="10" xfId="0" applyFont="1" applyBorder="1" applyAlignment="1" applyProtection="1">
      <alignment horizontal="center"/>
      <protection locked="0"/>
    </xf>
    <xf numFmtId="0" fontId="20" fillId="0" borderId="0" xfId="0" applyFont="1"/>
    <xf numFmtId="0" fontId="20" fillId="0" borderId="0" xfId="0" applyFont="1" applyAlignment="1">
      <alignment horizontal="center"/>
    </xf>
    <xf numFmtId="0" fontId="0" fillId="3" borderId="0" xfId="0" applyFill="1"/>
    <xf numFmtId="0" fontId="0" fillId="2" borderId="0" xfId="0" applyFill="1"/>
    <xf numFmtId="0" fontId="23" fillId="35" borderId="12" xfId="0" applyFont="1" applyFill="1" applyBorder="1" applyAlignment="1">
      <alignment horizontal="left" vertical="center" indent="1"/>
    </xf>
    <xf numFmtId="0" fontId="24" fillId="3" borderId="12" xfId="0" applyFont="1" applyFill="1" applyBorder="1" applyAlignment="1">
      <alignment horizontal="left" vertical="center" indent="1" shrinkToFit="1"/>
    </xf>
    <xf numFmtId="0" fontId="28" fillId="35" borderId="0" xfId="0" applyFont="1" applyFill="1" applyAlignment="1">
      <alignment horizontal="left" vertical="center" indent="1"/>
    </xf>
    <xf numFmtId="0" fontId="28" fillId="36" borderId="12" xfId="0" applyFont="1" applyFill="1" applyBorder="1" applyAlignment="1">
      <alignment horizontal="left" vertical="center" indent="1"/>
    </xf>
    <xf numFmtId="0" fontId="29" fillId="36" borderId="12" xfId="0" applyFont="1" applyFill="1" applyBorder="1" applyAlignment="1">
      <alignment horizontal="left" vertical="center" indent="1"/>
    </xf>
    <xf numFmtId="0" fontId="29" fillId="36" borderId="16" xfId="0" applyFont="1" applyFill="1" applyBorder="1" applyAlignment="1">
      <alignment horizontal="left" vertical="center" indent="1"/>
    </xf>
    <xf numFmtId="0" fontId="22" fillId="2" borderId="0" xfId="0" applyFont="1" applyFill="1" applyAlignment="1">
      <alignment horizontal="left" vertical="center" wrapText="1"/>
    </xf>
    <xf numFmtId="166" fontId="24" fillId="3" borderId="12" xfId="1" applyNumberFormat="1" applyFont="1" applyFill="1" applyBorder="1">
      <alignment horizontal="left" vertical="center" indent="1"/>
    </xf>
    <xf numFmtId="0" fontId="24" fillId="2" borderId="0" xfId="0" applyFont="1" applyFill="1" applyAlignment="1">
      <alignment horizontal="left"/>
    </xf>
    <xf numFmtId="166" fontId="26" fillId="37" borderId="12" xfId="1" applyNumberFormat="1" applyFont="1" applyFill="1" applyBorder="1">
      <alignment horizontal="left" vertical="center" indent="1"/>
    </xf>
    <xf numFmtId="166" fontId="27" fillId="37" borderId="12" xfId="1" applyNumberFormat="1" applyFont="1" applyFill="1" applyBorder="1">
      <alignment horizontal="left" vertical="center" indent="1"/>
    </xf>
    <xf numFmtId="166" fontId="24" fillId="3" borderId="12" xfId="0" applyNumberFormat="1" applyFont="1" applyFill="1" applyBorder="1" applyAlignment="1">
      <alignment horizontal="left" vertical="center" indent="1"/>
    </xf>
    <xf numFmtId="166" fontId="26" fillId="37" borderId="12" xfId="0" applyNumberFormat="1" applyFont="1" applyFill="1" applyBorder="1" applyAlignment="1">
      <alignment horizontal="left" vertical="center" indent="1"/>
    </xf>
    <xf numFmtId="166" fontId="24" fillId="37" borderId="12" xfId="0" applyNumberFormat="1" applyFont="1" applyFill="1" applyBorder="1" applyAlignment="1">
      <alignment horizontal="left" vertical="center" indent="1"/>
    </xf>
    <xf numFmtId="166" fontId="24" fillId="3" borderId="15" xfId="0" applyNumberFormat="1" applyFont="1" applyFill="1" applyBorder="1" applyAlignment="1">
      <alignment horizontal="left" vertical="center" indent="1"/>
    </xf>
    <xf numFmtId="166" fontId="24" fillId="37" borderId="17" xfId="0" applyNumberFormat="1" applyFont="1" applyFill="1" applyBorder="1" applyAlignment="1">
      <alignment horizontal="left" vertical="center" indent="1"/>
    </xf>
    <xf numFmtId="166" fontId="24" fillId="37" borderId="18" xfId="0" applyNumberFormat="1" applyFont="1" applyFill="1" applyBorder="1" applyAlignment="1">
      <alignment horizontal="left" vertical="center" indent="1"/>
    </xf>
    <xf numFmtId="0" fontId="20" fillId="0" borderId="21" xfId="0" applyFont="1" applyBorder="1" applyProtection="1">
      <protection locked="0"/>
    </xf>
    <xf numFmtId="0" fontId="20" fillId="0" borderId="21" xfId="0" applyFont="1" applyBorder="1" applyAlignment="1" applyProtection="1">
      <alignment horizontal="center"/>
      <protection locked="0"/>
    </xf>
    <xf numFmtId="0" fontId="20" fillId="0" borderId="22" xfId="0" applyFont="1" applyBorder="1" applyProtection="1">
      <protection locked="0"/>
    </xf>
    <xf numFmtId="0" fontId="24" fillId="2" borderId="0" xfId="0" applyFont="1" applyFill="1" applyProtection="1">
      <protection locked="0"/>
    </xf>
    <xf numFmtId="0" fontId="31" fillId="2" borderId="0" xfId="0" applyFont="1" applyFill="1" applyAlignment="1" applyProtection="1">
      <alignment horizontal="left" vertical="center"/>
      <protection locked="0"/>
    </xf>
    <xf numFmtId="166" fontId="32" fillId="3" borderId="12" xfId="1" applyNumberFormat="1" applyFont="1" applyFill="1" applyBorder="1">
      <alignment horizontal="left" vertical="center" indent="1"/>
    </xf>
    <xf numFmtId="0" fontId="24" fillId="2" borderId="0" xfId="0" applyFont="1" applyFill="1" applyAlignment="1" applyProtection="1">
      <alignment horizontal="right" indent="1"/>
      <protection locked="0"/>
    </xf>
    <xf numFmtId="0" fontId="34" fillId="35" borderId="15" xfId="0" applyFont="1" applyFill="1" applyBorder="1" applyAlignment="1">
      <alignment horizontal="right" vertical="center" wrapText="1" indent="1"/>
    </xf>
    <xf numFmtId="0" fontId="34" fillId="2" borderId="12" xfId="0" applyFont="1" applyFill="1" applyBorder="1" applyAlignment="1">
      <alignment horizontal="right" vertical="center" indent="2" shrinkToFit="1"/>
    </xf>
    <xf numFmtId="166" fontId="35" fillId="3" borderId="12" xfId="1" applyNumberFormat="1" applyFont="1" applyFill="1" applyBorder="1">
      <alignment horizontal="left" vertical="center" indent="1"/>
    </xf>
    <xf numFmtId="166" fontId="32" fillId="37" borderId="12" xfId="1" applyNumberFormat="1" applyFont="1" applyFill="1" applyBorder="1">
      <alignment horizontal="left" vertical="center" indent="1"/>
    </xf>
    <xf numFmtId="0" fontId="0" fillId="38" borderId="0" xfId="0" applyFill="1"/>
    <xf numFmtId="0" fontId="24" fillId="38" borderId="0" xfId="0" applyFont="1" applyFill="1" applyProtection="1">
      <protection locked="0"/>
    </xf>
    <xf numFmtId="0" fontId="0" fillId="38" borderId="11" xfId="0" applyFill="1" applyBorder="1" applyProtection="1">
      <protection locked="0"/>
    </xf>
    <xf numFmtId="0" fontId="0" fillId="38" borderId="10" xfId="0" applyFill="1" applyBorder="1" applyProtection="1">
      <protection locked="0"/>
    </xf>
    <xf numFmtId="0" fontId="20" fillId="38" borderId="10" xfId="0" applyFont="1" applyFill="1" applyBorder="1" applyProtection="1">
      <protection locked="0"/>
    </xf>
    <xf numFmtId="0" fontId="20" fillId="38" borderId="21" xfId="0" applyFont="1" applyFill="1" applyBorder="1" applyProtection="1">
      <protection locked="0"/>
    </xf>
    <xf numFmtId="0" fontId="20" fillId="38" borderId="0" xfId="0" applyFont="1" applyFill="1"/>
    <xf numFmtId="0" fontId="21" fillId="38" borderId="0" xfId="0" applyFont="1" applyFill="1" applyAlignment="1">
      <alignment horizontal="left" vertical="center" indent="2"/>
    </xf>
    <xf numFmtId="0" fontId="30" fillId="36" borderId="12" xfId="0" applyFont="1" applyFill="1" applyBorder="1" applyAlignment="1" applyProtection="1">
      <alignment horizontal="left" vertical="center" indent="1"/>
      <protection locked="0"/>
    </xf>
    <xf numFmtId="0" fontId="34" fillId="3" borderId="0" xfId="0" applyFont="1" applyFill="1" applyAlignment="1">
      <alignment horizontal="right" vertical="center" indent="1" shrinkToFit="1"/>
    </xf>
    <xf numFmtId="0" fontId="24" fillId="3" borderId="0" xfId="0" applyFont="1" applyFill="1" applyProtection="1">
      <protection locked="0"/>
    </xf>
    <xf numFmtId="0" fontId="33" fillId="35" borderId="19" xfId="0" applyFont="1" applyFill="1" applyBorder="1" applyAlignment="1">
      <alignment horizontal="right" vertical="center" indent="1" shrinkToFit="1"/>
    </xf>
    <xf numFmtId="0" fontId="28" fillId="35" borderId="19" xfId="0" applyFont="1" applyFill="1" applyBorder="1" applyProtection="1">
      <protection locked="0"/>
    </xf>
    <xf numFmtId="0" fontId="29" fillId="2" borderId="0" xfId="0" applyFont="1" applyFill="1" applyProtection="1">
      <protection locked="0"/>
    </xf>
    <xf numFmtId="0" fontId="34" fillId="35" borderId="15" xfId="0" applyFont="1" applyFill="1" applyBorder="1" applyAlignment="1">
      <alignment horizontal="right" vertical="center" indent="1"/>
    </xf>
    <xf numFmtId="0" fontId="36" fillId="35" borderId="19" xfId="0" applyFont="1" applyFill="1" applyBorder="1" applyAlignment="1" applyProtection="1">
      <alignment horizontal="left" vertical="center" indent="1"/>
      <protection locked="0"/>
    </xf>
    <xf numFmtId="0" fontId="36" fillId="35" borderId="0" xfId="0" applyFont="1" applyFill="1" applyAlignment="1" applyProtection="1">
      <alignment horizontal="left" vertical="center" indent="1"/>
      <protection locked="0"/>
    </xf>
    <xf numFmtId="0" fontId="37" fillId="35" borderId="0" xfId="0" applyFont="1" applyFill="1" applyAlignment="1">
      <alignment horizontal="left" vertical="center" indent="1"/>
    </xf>
    <xf numFmtId="166" fontId="31" fillId="3" borderId="12" xfId="0" applyNumberFormat="1" applyFont="1" applyFill="1" applyBorder="1" applyAlignment="1">
      <alignment horizontal="center" vertical="center"/>
    </xf>
    <xf numFmtId="0" fontId="38" fillId="38" borderId="0" xfId="0" applyFont="1" applyFill="1" applyAlignment="1" applyProtection="1">
      <alignment wrapText="1"/>
      <protection locked="0"/>
    </xf>
    <xf numFmtId="0" fontId="40" fillId="3" borderId="0" xfId="0" applyFont="1" applyFill="1" applyAlignment="1">
      <alignment horizontal="left" vertical="center" indent="2"/>
    </xf>
    <xf numFmtId="0" fontId="34" fillId="2" borderId="12" xfId="0" applyFont="1" applyFill="1" applyBorder="1" applyAlignment="1">
      <alignment horizontal="right" vertical="center" indent="1" shrinkToFit="1"/>
    </xf>
    <xf numFmtId="0" fontId="24" fillId="3" borderId="14" xfId="0" applyFont="1" applyFill="1" applyBorder="1" applyAlignment="1">
      <alignment horizontal="left" vertical="center" indent="1" shrinkToFit="1"/>
    </xf>
    <xf numFmtId="0" fontId="21" fillId="3" borderId="0" xfId="0" applyFont="1" applyFill="1" applyAlignment="1">
      <alignment horizontal="left" vertical="center" indent="2"/>
    </xf>
    <xf numFmtId="0" fontId="39" fillId="3" borderId="0" xfId="0" applyFont="1" applyFill="1" applyAlignment="1">
      <alignment horizontal="right" vertical="center" indent="2"/>
    </xf>
    <xf numFmtId="0" fontId="41" fillId="3" borderId="0" xfId="0" applyFont="1" applyFill="1" applyAlignment="1">
      <alignment horizontal="right" vertical="center" indent="2"/>
    </xf>
    <xf numFmtId="166" fontId="31" fillId="3" borderId="15" xfId="0" applyNumberFormat="1" applyFont="1" applyFill="1" applyBorder="1" applyAlignment="1">
      <alignment horizontal="center" vertical="center"/>
    </xf>
    <xf numFmtId="166" fontId="31" fillId="3" borderId="14" xfId="0" applyNumberFormat="1" applyFont="1" applyFill="1" applyBorder="1" applyAlignment="1">
      <alignment horizontal="center" vertical="center"/>
    </xf>
    <xf numFmtId="0" fontId="37" fillId="35" borderId="19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right" vertical="center" indent="1" shrinkToFit="1"/>
    </xf>
    <xf numFmtId="0" fontId="34" fillId="2" borderId="15" xfId="0" applyFont="1" applyFill="1" applyBorder="1" applyAlignment="1">
      <alignment horizontal="right" vertical="center" indent="1" shrinkToFit="1"/>
    </xf>
    <xf numFmtId="0" fontId="29" fillId="35" borderId="19" xfId="0" applyFont="1" applyFill="1" applyBorder="1" applyAlignment="1" applyProtection="1">
      <alignment horizontal="left" vertical="center" indent="1"/>
      <protection locked="0"/>
    </xf>
    <xf numFmtId="0" fontId="21" fillId="3" borderId="0" xfId="0" applyFont="1" applyFill="1" applyAlignment="1">
      <alignment horizontal="left" vertical="center" indent="2"/>
    </xf>
    <xf numFmtId="0" fontId="23" fillId="35" borderId="17" xfId="0" applyFont="1" applyFill="1" applyBorder="1" applyAlignment="1">
      <alignment horizontal="left" vertical="center" indent="1"/>
    </xf>
    <xf numFmtId="0" fontId="23" fillId="35" borderId="13" xfId="0" applyFont="1" applyFill="1" applyBorder="1" applyAlignment="1">
      <alignment horizontal="left" vertical="center" indent="1"/>
    </xf>
    <xf numFmtId="0" fontId="25" fillId="2" borderId="15" xfId="0" applyFont="1" applyFill="1" applyBorder="1" applyAlignment="1">
      <alignment horizontal="right" vertical="center" wrapText="1"/>
    </xf>
    <xf numFmtId="0" fontId="25" fillId="2" borderId="20" xfId="0" applyFont="1" applyFill="1" applyBorder="1" applyAlignment="1">
      <alignment horizontal="right" vertical="center" wrapText="1"/>
    </xf>
    <xf numFmtId="0" fontId="25" fillId="2" borderId="14" xfId="0" applyFont="1" applyFill="1" applyBorder="1" applyAlignment="1">
      <alignment horizontal="right" vertical="center" wrapText="1"/>
    </xf>
    <xf numFmtId="0" fontId="23" fillId="2" borderId="15" xfId="0" applyFont="1" applyFill="1" applyBorder="1" applyAlignment="1">
      <alignment horizontal="right" vertical="center" wrapText="1"/>
    </xf>
    <xf numFmtId="0" fontId="23" fillId="2" borderId="20" xfId="0" applyFont="1" applyFill="1" applyBorder="1" applyAlignment="1">
      <alignment horizontal="right" vertical="center" wrapText="1"/>
    </xf>
    <xf numFmtId="0" fontId="23" fillId="2" borderId="14" xfId="0" applyFont="1" applyFill="1" applyBorder="1" applyAlignment="1">
      <alignment horizontal="right" vertical="center" wrapText="1"/>
    </xf>
    <xf numFmtId="0" fontId="24" fillId="3" borderId="12" xfId="0" applyFont="1" applyFill="1" applyBorder="1" applyAlignment="1">
      <alignment horizontal="left" vertical="center" wrapText="1" indent="1"/>
    </xf>
    <xf numFmtId="0" fontId="22" fillId="3" borderId="12" xfId="0" applyFont="1" applyFill="1" applyBorder="1" applyAlignment="1">
      <alignment horizontal="left" vertical="center" wrapText="1" indent="1"/>
    </xf>
    <xf numFmtId="0" fontId="25" fillId="2" borderId="15" xfId="0" applyFont="1" applyFill="1" applyBorder="1" applyAlignment="1">
      <alignment horizontal="right" vertical="center" indent="1" shrinkToFit="1"/>
    </xf>
    <xf numFmtId="0" fontId="25" fillId="2" borderId="20" xfId="0" applyFont="1" applyFill="1" applyBorder="1" applyAlignment="1">
      <alignment horizontal="right" vertical="center" indent="1" shrinkToFit="1"/>
    </xf>
    <xf numFmtId="0" fontId="25" fillId="2" borderId="14" xfId="0" applyFont="1" applyFill="1" applyBorder="1" applyAlignment="1">
      <alignment horizontal="right" vertical="center" indent="1" shrinkToFit="1"/>
    </xf>
    <xf numFmtId="0" fontId="24" fillId="3" borderId="15" xfId="0" applyFont="1" applyFill="1" applyBorder="1" applyAlignment="1">
      <alignment horizontal="left" vertical="center" indent="1" shrinkToFit="1"/>
    </xf>
    <xf numFmtId="0" fontId="24" fillId="3" borderId="14" xfId="0" applyFont="1" applyFill="1" applyBorder="1" applyAlignment="1">
      <alignment horizontal="left" vertical="center" indent="1" shrinkToFit="1"/>
    </xf>
  </cellXfs>
  <cellStyles count="47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2" builtinId="3" customBuiltin="1"/>
    <cellStyle name="Comma [0]" xfId="3" builtinId="6" customBuiltin="1"/>
    <cellStyle name="Currency" xfId="1" builtinId="4" customBuiltin="1"/>
    <cellStyle name="Currency [0]" xfId="4" builtinId="7" customBuiltin="1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te" xfId="20" builtinId="10" customBuiltin="1"/>
    <cellStyle name="Output" xfId="15" builtinId="21" customBuiltin="1"/>
    <cellStyle name="Percent" xfId="5" builtinId="5" customBuiltin="1"/>
    <cellStyle name="Title" xfId="6" builtinId="15" customBuiltin="1"/>
    <cellStyle name="Total" xfId="22" builtinId="25" customBuiltin="1"/>
    <cellStyle name="Warning Text" xfId="19" builtinId="11" customBuiltin="1"/>
  </cellStyles>
  <dxfs count="1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Lato Bold"/>
        <scheme val="none"/>
      </font>
      <fill>
        <patternFill patternType="solid">
          <fgColor indexed="64"/>
          <bgColor theme="7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1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Lato Bold"/>
        <scheme val="none"/>
      </font>
      <fill>
        <patternFill patternType="solid">
          <fgColor indexed="64"/>
          <bgColor theme="4"/>
        </patternFill>
      </fill>
      <alignment horizontal="left" vertical="center" textRotation="0" relativeIndent="-1" justifyLastLine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vertical="center" textRotation="0" relativeIndent="-1" justifyLastLine="0" readingOrder="0"/>
    </dxf>
    <dxf>
      <font>
        <strike val="0"/>
        <outline val="0"/>
        <shadow val="0"/>
        <u val="none"/>
        <vertAlign val="baseline"/>
        <sz val="10"/>
        <color theme="0"/>
        <name val="Lato Bold"/>
        <scheme val="none"/>
      </font>
      <fill>
        <patternFill patternType="solid">
          <fgColor indexed="64"/>
          <bgColor theme="5"/>
        </patternFill>
      </fill>
      <alignment horizontal="left" vertical="center" textRotation="0" relativeIndent="-1" justifyLastLine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Lato Bold"/>
        <scheme val="none"/>
      </font>
      <fill>
        <patternFill patternType="solid">
          <fgColor indexed="64"/>
          <bgColor theme="7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1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Lato Bold"/>
        <scheme val="none"/>
      </font>
      <fill>
        <patternFill patternType="solid">
          <fgColor indexed="64"/>
          <bgColor theme="4"/>
        </patternFill>
      </fill>
      <alignment horizontal="left" vertical="center" textRotation="0" relativeIndent="-1" justifyLastLine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vertical="center" textRotation="0" relativeIndent="-1" justifyLastLine="0" readingOrder="0"/>
    </dxf>
    <dxf>
      <font>
        <strike val="0"/>
        <outline val="0"/>
        <shadow val="0"/>
        <u val="none"/>
        <vertAlign val="baseline"/>
        <sz val="10"/>
        <color theme="0"/>
        <name val="Lato Bold"/>
        <scheme val="none"/>
      </font>
      <fill>
        <patternFill patternType="solid">
          <fgColor indexed="64"/>
          <bgColor theme="5"/>
        </patternFill>
      </fill>
      <alignment horizontal="left" vertical="center" textRotation="0" relativeIndent="-1" justifyLastLine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textRotation="0" relativeIndent="-1" justifyLastLine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textRotation="0" relativeIndent="-1" justifyLastLine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textRotation="0" relativeIndent="-1" justifyLastLine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 Bold"/>
        <scheme val="none"/>
      </font>
      <fill>
        <patternFill patternType="solid">
          <fgColor indexed="64"/>
          <bgColor theme="7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textRotation="0" relativeIndent="-1" justifyLastLine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Lato Bold"/>
        <scheme val="none"/>
      </font>
      <fill>
        <patternFill patternType="solid">
          <fgColor indexed="64"/>
          <bgColor theme="4"/>
        </patternFill>
      </fill>
      <alignment horizontal="left" vertical="center" textRotation="0" relativeIndent="-1" justifyLastLine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vertical="center" textRotation="0" relativeIndent="-1" justifyLastLine="0" readingOrder="0"/>
    </dxf>
    <dxf>
      <font>
        <strike val="0"/>
        <outline val="0"/>
        <shadow val="0"/>
        <u val="none"/>
        <vertAlign val="baseline"/>
        <sz val="10"/>
        <color theme="0"/>
        <name val="Lato Bold"/>
        <scheme val="none"/>
      </font>
      <fill>
        <patternFill patternType="solid">
          <fgColor indexed="64"/>
          <bgColor theme="5"/>
        </patternFill>
      </fill>
      <alignment horizontal="left" vertical="center" textRotation="0" relativeIndent="-1" justifyLastLine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Lato Bold"/>
        <scheme val="none"/>
      </font>
      <fill>
        <patternFill patternType="solid">
          <fgColor indexed="64"/>
          <bgColor theme="7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1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Lato Bold"/>
        <scheme val="none"/>
      </font>
      <fill>
        <patternFill patternType="solid">
          <fgColor indexed="64"/>
          <bgColor theme="4"/>
        </patternFill>
      </fill>
      <alignment horizontal="left" vertical="center" textRotation="0" relativeIndent="-1" justifyLastLine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vertical="center" textRotation="0" relativeIndent="-1" justifyLastLine="0" readingOrder="0"/>
    </dxf>
    <dxf>
      <font>
        <strike val="0"/>
        <outline val="0"/>
        <shadow val="0"/>
        <u val="none"/>
        <vertAlign val="baseline"/>
        <sz val="10"/>
        <color theme="0"/>
        <name val="Lato Bold"/>
        <scheme val="none"/>
      </font>
      <fill>
        <patternFill patternType="solid">
          <fgColor indexed="64"/>
          <bgColor theme="5"/>
        </patternFill>
      </fill>
      <alignment horizontal="left" vertical="center" textRotation="0" relativeIndent="-1" justifyLastLine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Lato Bold"/>
        <scheme val="none"/>
      </font>
      <fill>
        <patternFill patternType="solid">
          <fgColor indexed="64"/>
          <bgColor theme="7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1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Lato Bold"/>
        <scheme val="none"/>
      </font>
      <fill>
        <patternFill patternType="solid">
          <fgColor indexed="64"/>
          <bgColor theme="4"/>
        </patternFill>
      </fill>
      <alignment horizontal="left" vertical="center" textRotation="0" relativeIndent="-1" justifyLastLine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Lato Bold"/>
        <scheme val="none"/>
      </font>
      <fill>
        <patternFill patternType="solid">
          <fgColor indexed="64"/>
          <bgColor theme="3"/>
        </patternFill>
      </fill>
      <alignment horizontal="left" vertical="center" textRotation="0" relativeIndent="-1" justifyLastLine="0" readingOrder="0"/>
    </dxf>
    <dxf>
      <font>
        <strike val="0"/>
        <outline val="0"/>
        <shadow val="0"/>
        <u val="none"/>
        <vertAlign val="baseline"/>
        <sz val="10"/>
        <color theme="0"/>
        <name val="Lato Bold"/>
        <scheme val="none"/>
      </font>
      <fill>
        <patternFill patternType="solid">
          <fgColor indexed="64"/>
          <bgColor theme="5"/>
        </patternFill>
      </fill>
      <alignment horizontal="left" vertical="center" textRotation="0" relativeIndent="-1" justifyLastLine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Lato Bold"/>
        <scheme val="none"/>
      </font>
      <fill>
        <patternFill patternType="solid">
          <fgColor indexed="64"/>
          <bgColor theme="7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vertical="center" textRotation="0" wrapText="0" indent="1" justifyLastLine="0" shrinkToFit="1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3"/>
        <name val="Lato Bold"/>
        <scheme val="none"/>
      </font>
      <fill>
        <patternFill patternType="solid">
          <fgColor indexed="64"/>
          <bgColor theme="4"/>
        </patternFill>
      </fill>
      <alignment horizontal="left" vertical="center" textRotation="0" relativeIndent="-1" justifyLastLine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vertical="center" textRotation="0" relativeIndent="-1" justifyLastLine="0" readingOrder="0"/>
    </dxf>
    <dxf>
      <font>
        <strike val="0"/>
        <outline val="0"/>
        <shadow val="0"/>
        <u val="none"/>
        <vertAlign val="baseline"/>
        <sz val="10"/>
        <color theme="0"/>
        <name val="Lato Bold"/>
        <scheme val="none"/>
      </font>
      <fill>
        <patternFill patternType="solid">
          <fgColor indexed="64"/>
          <bgColor theme="5"/>
        </patternFill>
      </fill>
      <alignment horizontal="left" vertical="center" textRotation="0" relativeIndent="-1" justifyLastLine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Lato Bold"/>
        <scheme val="none"/>
      </font>
      <fill>
        <patternFill patternType="solid">
          <fgColor indexed="64"/>
          <bgColor theme="7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1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top style="thin">
          <color theme="4"/>
        </top>
      </border>
    </dxf>
    <dxf>
      <font>
        <strike val="0"/>
        <outline val="0"/>
        <shadow val="0"/>
        <u val="none"/>
        <vertAlign val="baseline"/>
        <sz val="10"/>
        <color theme="3"/>
        <name val="Lato Bold"/>
        <scheme val="none"/>
      </font>
      <fill>
        <patternFill patternType="solid">
          <fgColor indexed="64"/>
          <bgColor theme="4"/>
        </patternFill>
      </fill>
      <alignment horizontal="left" vertical="center" textRotation="0" relativeIndent="-1" justifyLastLine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vertical="center" textRotation="0" relativeIndent="-1" justifyLastLine="0" readingOrder="0"/>
    </dxf>
    <dxf>
      <font>
        <strike val="0"/>
        <outline val="0"/>
        <shadow val="0"/>
        <u val="none"/>
        <vertAlign val="baseline"/>
        <sz val="10"/>
        <color theme="0"/>
        <name val="Lato Bold"/>
        <scheme val="none"/>
      </font>
      <fill>
        <patternFill patternType="solid">
          <fgColor indexed="64"/>
          <bgColor theme="5"/>
        </patternFill>
      </fill>
      <alignment horizontal="left" vertical="center" textRotation="0" relativeIndent="-1" justifyLastLine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Lato Bold"/>
        <scheme val="none"/>
      </font>
      <fill>
        <patternFill patternType="solid">
          <fgColor indexed="64"/>
          <bgColor theme="7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vertical="center" textRotation="0" wrapText="0" indent="1" justifyLastLine="0" shrinkToFit="1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3"/>
        <name val="Lato Bold"/>
        <scheme val="none"/>
      </font>
      <fill>
        <patternFill patternType="solid">
          <fgColor indexed="64"/>
          <bgColor theme="4"/>
        </patternFill>
      </fill>
      <alignment horizontal="left" vertical="center" textRotation="0" relativeIndent="-1" justifyLastLine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vertical="center" textRotation="0" relativeIndent="-1" justifyLastLine="0" readingOrder="0"/>
    </dxf>
    <dxf>
      <font>
        <strike val="0"/>
        <outline val="0"/>
        <shadow val="0"/>
        <u val="none"/>
        <vertAlign val="baseline"/>
        <sz val="10"/>
        <color theme="0"/>
        <name val="Lato Bold"/>
        <scheme val="none"/>
      </font>
      <fill>
        <patternFill patternType="solid">
          <fgColor indexed="64"/>
          <bgColor theme="5"/>
        </patternFill>
      </fill>
      <alignment horizontal="left" vertical="center" textRotation="0" relativeIndent="-1" justifyLastLine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Lato Bold"/>
        <scheme val="none"/>
      </font>
      <fill>
        <patternFill patternType="solid">
          <fgColor indexed="64"/>
          <bgColor theme="7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1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Lato Bold"/>
        <scheme val="none"/>
      </font>
      <fill>
        <patternFill patternType="solid">
          <fgColor indexed="64"/>
          <bgColor theme="4"/>
        </patternFill>
      </fill>
      <alignment horizontal="left" vertical="center" textRotation="0" relativeIndent="-1" justifyLastLine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vertical="center" textRotation="0" relativeIndent="-1" justifyLastLine="0" readingOrder="0"/>
    </dxf>
    <dxf>
      <font>
        <strike val="0"/>
        <outline val="0"/>
        <shadow val="0"/>
        <u val="none"/>
        <vertAlign val="baseline"/>
        <sz val="10"/>
        <color theme="0"/>
        <name val="Lato Bold"/>
        <scheme val="none"/>
      </font>
      <fill>
        <patternFill patternType="solid">
          <fgColor indexed="64"/>
          <bgColor theme="5"/>
        </patternFill>
      </fill>
      <alignment horizontal="left" vertical="center" textRotation="0" relativeIndent="-1" justifyLastLine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Lato Bold"/>
        <scheme val="none"/>
      </font>
      <fill>
        <patternFill patternType="solid">
          <fgColor indexed="64"/>
          <bgColor theme="7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1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Lato Bold"/>
        <scheme val="none"/>
      </font>
      <fill>
        <patternFill patternType="solid">
          <fgColor indexed="64"/>
          <bgColor theme="4"/>
        </patternFill>
      </fill>
      <alignment horizontal="left" vertical="center" textRotation="0" relativeIndent="-1" justifyLastLine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vertical="center" textRotation="0" relativeIndent="-1" justifyLastLine="0" readingOrder="0"/>
    </dxf>
    <dxf>
      <font>
        <strike val="0"/>
        <outline val="0"/>
        <shadow val="0"/>
        <u val="none"/>
        <vertAlign val="baseline"/>
        <sz val="10"/>
        <color theme="0"/>
        <name val="Lato Bold"/>
        <scheme val="none"/>
      </font>
      <fill>
        <patternFill patternType="solid">
          <fgColor indexed="64"/>
          <bgColor theme="5"/>
        </patternFill>
      </fill>
      <alignment horizontal="left" vertical="center" textRotation="0" relativeIndent="-1" justifyLastLine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 Bold"/>
        <scheme val="none"/>
      </font>
      <fill>
        <patternFill patternType="solid">
          <fgColor indexed="64"/>
          <bgColor theme="7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1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Lato Bold"/>
        <scheme val="none"/>
      </font>
      <fill>
        <patternFill patternType="solid">
          <fgColor indexed="64"/>
          <bgColor theme="4"/>
        </patternFill>
      </fill>
      <alignment horizontal="left" vertical="center" textRotation="0" relativeIndent="-1" justifyLastLine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vertical="center" textRotation="0" relativeIndent="-1" justifyLastLine="0" readingOrder="0"/>
    </dxf>
    <dxf>
      <font>
        <strike val="0"/>
        <outline val="0"/>
        <shadow val="0"/>
        <u val="none"/>
        <vertAlign val="baseline"/>
        <sz val="10"/>
        <color theme="0"/>
        <name val="Lato Bold"/>
        <scheme val="none"/>
      </font>
      <fill>
        <patternFill patternType="solid">
          <fgColor indexed="64"/>
          <bgColor theme="5"/>
        </patternFill>
      </fill>
      <alignment horizontal="left" vertical="center" textRotation="0" relativeIndent="-1" justifyLastLine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6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numFmt numFmtId="166" formatCode="&quot;$&quot;#,##0"/>
      <fill>
        <patternFill patternType="solid">
          <fgColor indexed="64"/>
          <bgColor theme="3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Lato Bold"/>
        <scheme val="none"/>
      </font>
      <fill>
        <patternFill patternType="solid">
          <fgColor indexed="64"/>
          <bgColor theme="7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textRotation="0" relativeIndent="-1" justifyLastLine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top style="thin">
          <color auto="1"/>
        </top>
      </border>
    </dxf>
    <dxf>
      <font>
        <strike val="0"/>
        <outline val="0"/>
        <shadow val="0"/>
        <u val="none"/>
        <vertAlign val="baseline"/>
        <sz val="10"/>
        <color theme="3"/>
        <name val="Lato Bold"/>
        <scheme val="none"/>
      </font>
      <fill>
        <patternFill patternType="solid">
          <fgColor indexed="64"/>
          <bgColor theme="4"/>
        </patternFill>
      </fill>
      <alignment horizontal="left" vertical="center" textRotation="0" relativeIndent="-1" justifyLastLine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Lato Bold"/>
        <scheme val="none"/>
      </font>
      <fill>
        <patternFill patternType="solid">
          <fgColor indexed="64"/>
          <bgColor theme="3"/>
        </patternFill>
      </fill>
      <alignment horizontal="left" vertical="center" textRotation="0" relativeIndent="-1" justifyLastLine="0" readingOrder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Lato Bold"/>
        <scheme val="none"/>
      </font>
      <fill>
        <patternFill patternType="solid">
          <fgColor indexed="64"/>
          <bgColor theme="5"/>
        </patternFill>
      </fill>
      <alignment horizontal="left" vertical="center" textRotation="0" relativeIndent="-1" justifyLastLine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</font>
    </dxf>
    <dxf>
      <font>
        <b/>
        <i val="0"/>
      </font>
    </dxf>
    <dxf>
      <font>
        <b/>
        <i val="0"/>
        <color theme="3"/>
      </font>
      <fill>
        <patternFill>
          <bgColor theme="4"/>
        </patternFill>
      </fill>
    </dxf>
    <dxf>
      <font>
        <b val="0"/>
        <i val="0"/>
      </font>
    </dxf>
    <dxf>
      <font>
        <b/>
        <i val="0"/>
      </font>
    </dxf>
    <dxf>
      <font>
        <b/>
        <i val="0"/>
      </font>
    </dxf>
  </dxfs>
  <tableStyles count="2" defaultTableStyle="TableStyleMedium9">
    <tableStyle name="Budget" pivot="0" count="3" xr9:uid="{00000000-0011-0000-FFFF-FFFF00000000}">
      <tableStyleElement type="headerRow" dxfId="141"/>
      <tableStyleElement type="totalRow" dxfId="140"/>
      <tableStyleElement type="firstColumn" dxfId="139"/>
    </tableStyle>
    <tableStyle name="Transport" pivot="0" count="3" xr9:uid="{00000000-0011-0000-FFFF-FFFF01000000}">
      <tableStyleElement type="headerRow" dxfId="138"/>
      <tableStyleElement type="totalRow" dxfId="137"/>
      <tableStyleElement type="firstColumn" dxfId="136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B6B4B"/>
      <color rgb="FFF0ADC1"/>
      <color rgb="FFFFF9EE"/>
      <color rgb="FFE36826"/>
      <color rgb="FFFDCD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102633236348366E-2"/>
          <c:y val="8.5268210129540598E-2"/>
          <c:w val="0.86581715530054904"/>
          <c:h val="0.828538526434195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Summary!$B$4</c:f>
              <c:strCache>
                <c:ptCount val="1"/>
                <c:pt idx="0">
                  <c:v>TOTAL MONTHLY INCOME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Summary!$C$4</c:f>
              <c:numCache>
                <c:formatCode>"$"#,##0</c:formatCode>
                <c:ptCount val="1"/>
                <c:pt idx="0">
                  <c:v>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70-3846-98DE-6866161C2E2B}"/>
            </c:ext>
          </c:extLst>
        </c:ser>
        <c:ser>
          <c:idx val="0"/>
          <c:order val="1"/>
          <c:tx>
            <c:strRef>
              <c:f>Summary!$B$7</c:f>
              <c:strCache>
                <c:ptCount val="1"/>
                <c:pt idx="0">
                  <c:v>TOTAL ACTUAL EXPENSE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Summary!$C$7</c:f>
              <c:numCache>
                <c:formatCode>"$"#,##0</c:formatCode>
                <c:ptCount val="1"/>
                <c:pt idx="0">
                  <c:v>2890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70-3846-98DE-6866161C2E2B}"/>
            </c:ext>
          </c:extLst>
        </c:ser>
        <c:ser>
          <c:idx val="2"/>
          <c:order val="2"/>
          <c:tx>
            <c:strRef>
              <c:f>Summary!$B$10</c:f>
              <c:strCache>
                <c:ptCount val="1"/>
                <c:pt idx="0">
                  <c:v>ACTUAL BALANCE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Summary!$C$10</c:f>
              <c:numCache>
                <c:formatCode>"$"#,##0</c:formatCode>
                <c:ptCount val="1"/>
                <c:pt idx="0">
                  <c:v>1610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70-3846-98DE-6866161C2E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-29"/>
        <c:axId val="1001714160"/>
        <c:axId val="1001715808"/>
      </c:barChart>
      <c:catAx>
        <c:axId val="10017141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1715808"/>
        <c:crosses val="autoZero"/>
        <c:auto val="0"/>
        <c:lblAlgn val="ctr"/>
        <c:lblOffset val="100"/>
        <c:noMultiLvlLbl val="0"/>
      </c:catAx>
      <c:valAx>
        <c:axId val="10017158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 Light" panose="020F0502020204030203" pitchFamily="34" charset="0"/>
                <a:ea typeface="Lato Light" panose="020F0502020204030203" pitchFamily="34" charset="0"/>
                <a:cs typeface="Lato Light" panose="020F0502020204030203" pitchFamily="34" charset="0"/>
              </a:defRPr>
            </a:pPr>
            <a:endParaRPr lang="en-US"/>
          </a:p>
        </c:txPr>
        <c:crossAx val="100171416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6D-4646-B0F0-2D990ACC00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6D-4646-B0F0-2D990ACC0089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E6D-4646-B0F0-2D990ACC0089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6D-4646-B0F0-2D990ACC008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E6D-4646-B0F0-2D990ACC008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E6D-4646-B0F0-2D990ACC008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E6D-4646-B0F0-2D990ACC008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E6D-4646-B0F0-2D990ACC008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E6D-4646-B0F0-2D990ACC0089}"/>
              </c:ext>
            </c:extLst>
          </c:dPt>
          <c:dPt>
            <c:idx val="9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ED0-8D4A-A7B2-68DAEB781B50}"/>
              </c:ext>
            </c:extLst>
          </c:dPt>
          <c:dPt>
            <c:idx val="1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ED0-8D4A-A7B2-68DAEB781B50}"/>
              </c:ext>
            </c:extLst>
          </c:dPt>
          <c:dPt>
            <c:idx val="1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ED0-8D4A-A7B2-68DAEB781B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Summary!$B$18:$B$29</c:f>
              <c:strCache>
                <c:ptCount val="12"/>
                <c:pt idx="0">
                  <c:v>HOUSING</c:v>
                </c:pt>
                <c:pt idx="1">
                  <c:v>TRANSPORTATION</c:v>
                </c:pt>
                <c:pt idx="2">
                  <c:v>INSURANCE</c:v>
                </c:pt>
                <c:pt idx="3">
                  <c:v>FOOD</c:v>
                </c:pt>
                <c:pt idx="4">
                  <c:v>KIDS</c:v>
                </c:pt>
                <c:pt idx="5">
                  <c:v>PETS</c:v>
                </c:pt>
                <c:pt idx="6">
                  <c:v>PERSONAL CARE</c:v>
                </c:pt>
                <c:pt idx="7">
                  <c:v>ENTERTAINMENT</c:v>
                </c:pt>
                <c:pt idx="8">
                  <c:v>LOANS</c:v>
                </c:pt>
                <c:pt idx="9">
                  <c:v>INVESTMENTS</c:v>
                </c:pt>
                <c:pt idx="10">
                  <c:v>LEGAL</c:v>
                </c:pt>
                <c:pt idx="11">
                  <c:v>TAXES</c:v>
                </c:pt>
              </c:strCache>
            </c:strRef>
          </c:cat>
          <c:val>
            <c:numRef>
              <c:f>Summary!$D$18:$D$29</c:f>
              <c:numCache>
                <c:formatCode>"$"#,##0</c:formatCode>
                <c:ptCount val="12"/>
                <c:pt idx="0">
                  <c:v>1740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250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D-4646-B0F0-2D990ACC008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ED0-8D4A-A7B2-68DAEB781B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ED0-8D4A-A7B2-68DAEB781B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ED0-8D4A-A7B2-68DAEB781B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ED0-8D4A-A7B2-68DAEB781B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7ED0-8D4A-A7B2-68DAEB781B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7ED0-8D4A-A7B2-68DAEB781B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7ED0-8D4A-A7B2-68DAEB781B5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7ED0-8D4A-A7B2-68DAEB781B5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7ED0-8D4A-A7B2-68DAEB781B5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7ED0-8D4A-A7B2-68DAEB781B5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7ED0-8D4A-A7B2-68DAEB781B5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7ED0-8D4A-A7B2-68DAEB781B5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7ED0-8D4A-A7B2-68DAEB781B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Summary!$B$18:$B$29</c:f>
              <c:strCache>
                <c:ptCount val="12"/>
                <c:pt idx="0">
                  <c:v>HOUSING</c:v>
                </c:pt>
                <c:pt idx="1">
                  <c:v>TRANSPORTATION</c:v>
                </c:pt>
                <c:pt idx="2">
                  <c:v>INSURANCE</c:v>
                </c:pt>
                <c:pt idx="3">
                  <c:v>FOOD</c:v>
                </c:pt>
                <c:pt idx="4">
                  <c:v>KIDS</c:v>
                </c:pt>
                <c:pt idx="5">
                  <c:v>PETS</c:v>
                </c:pt>
                <c:pt idx="6">
                  <c:v>PERSONAL CARE</c:v>
                </c:pt>
                <c:pt idx="7">
                  <c:v>ENTERTAINMENT</c:v>
                </c:pt>
                <c:pt idx="8">
                  <c:v>LOANS</c:v>
                </c:pt>
                <c:pt idx="9">
                  <c:v>INVESTMENTS</c:v>
                </c:pt>
                <c:pt idx="10">
                  <c:v>LEGAL</c:v>
                </c:pt>
                <c:pt idx="11">
                  <c:v>TAXES</c:v>
                </c:pt>
              </c:strCache>
            </c:strRef>
          </c:cat>
          <c:val>
            <c:numRef>
              <c:f>Summary!$D$17:$D$29</c:f>
              <c:numCache>
                <c:formatCode>"$"#,##0</c:formatCode>
                <c:ptCount val="13"/>
                <c:pt idx="0" formatCode="General">
                  <c:v>0</c:v>
                </c:pt>
                <c:pt idx="1">
                  <c:v>1740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250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6D-4646-B0F0-2D990ACC008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7ED0-8D4A-A7B2-68DAEB781B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7ED0-8D4A-A7B2-68DAEB781B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7ED0-8D4A-A7B2-68DAEB781B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7ED0-8D4A-A7B2-68DAEB781B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7ED0-8D4A-A7B2-68DAEB781B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7ED0-8D4A-A7B2-68DAEB781B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7ED0-8D4A-A7B2-68DAEB781B5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7ED0-8D4A-A7B2-68DAEB781B5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7ED0-8D4A-A7B2-68DAEB781B5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7ED0-8D4A-A7B2-68DAEB781B5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7ED0-8D4A-A7B2-68DAEB781B5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7ED0-8D4A-A7B2-68DAEB781B5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7ED0-8D4A-A7B2-68DAEB781B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Summary!$B$18:$B$29</c:f>
              <c:strCache>
                <c:ptCount val="12"/>
                <c:pt idx="0">
                  <c:v>HOUSING</c:v>
                </c:pt>
                <c:pt idx="1">
                  <c:v>TRANSPORTATION</c:v>
                </c:pt>
                <c:pt idx="2">
                  <c:v>INSURANCE</c:v>
                </c:pt>
                <c:pt idx="3">
                  <c:v>FOOD</c:v>
                </c:pt>
                <c:pt idx="4">
                  <c:v>KIDS</c:v>
                </c:pt>
                <c:pt idx="5">
                  <c:v>PETS</c:v>
                </c:pt>
                <c:pt idx="6">
                  <c:v>PERSONAL CARE</c:v>
                </c:pt>
                <c:pt idx="7">
                  <c:v>ENTERTAINMENT</c:v>
                </c:pt>
                <c:pt idx="8">
                  <c:v>LOANS</c:v>
                </c:pt>
                <c:pt idx="9">
                  <c:v>INVESTMENTS</c:v>
                </c:pt>
                <c:pt idx="10">
                  <c:v>LEGAL</c:v>
                </c:pt>
                <c:pt idx="11">
                  <c:v>TAXES</c:v>
                </c:pt>
              </c:strCache>
            </c:strRef>
          </c:cat>
          <c:val>
            <c:numRef>
              <c:f>Summary!$E$17:$E$29</c:f>
              <c:numCache>
                <c:formatCode>"$"#,##0</c:formatCode>
                <c:ptCount val="13"/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6D-4646-B0F0-2D990ACC008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7112711651175182"/>
          <c:y val="0.16715255105306956"/>
          <c:w val="0.25587339411520926"/>
          <c:h val="0.609950067217207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84912244124811"/>
          <c:y val="9.0837300269382623E-2"/>
          <c:w val="0.64073221895010979"/>
          <c:h val="0.818325399461234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'Household Monthly Budget'!$B$16</c:f>
              <c:strCache>
                <c:ptCount val="1"/>
                <c:pt idx="0">
                  <c:v>HOUSING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'Household Monthly Budget'!$D$27</c:f>
              <c:numCache>
                <c:formatCode>"$"#,##0</c:formatCode>
                <c:ptCount val="1"/>
                <c:pt idx="0">
                  <c:v>1740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D8-F54E-8CDF-F20DD185908B}"/>
            </c:ext>
          </c:extLst>
        </c:ser>
        <c:ser>
          <c:idx val="1"/>
          <c:order val="1"/>
          <c:tx>
            <c:strRef>
              <c:f>'Household Monthly Budget'!$B$29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'Household Monthly Budget'!$D$37</c:f>
              <c:numCache>
                <c:formatCode>"$"#,##0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D8-F54E-8CDF-F20DD185908B}"/>
            </c:ext>
          </c:extLst>
        </c:ser>
        <c:ser>
          <c:idx val="2"/>
          <c:order val="2"/>
          <c:tx>
            <c:strRef>
              <c:f>'Household Monthly Budget'!$B$39</c:f>
              <c:strCache>
                <c:ptCount val="1"/>
                <c:pt idx="0">
                  <c:v>INSURANCE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'Household Monthly Budget'!$D$44</c:f>
              <c:numCache>
                <c:formatCode>"$"#,##0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D8-F54E-8CDF-F20DD185908B}"/>
            </c:ext>
          </c:extLst>
        </c:ser>
        <c:ser>
          <c:idx val="3"/>
          <c:order val="3"/>
          <c:tx>
            <c:strRef>
              <c:f>'Household Monthly Budget'!$B$46</c:f>
              <c:strCache>
                <c:ptCount val="1"/>
                <c:pt idx="0">
                  <c:v>FOOD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'Household Monthly Budget'!$D$50</c:f>
              <c:numCache>
                <c:formatCode>"$"#,##0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D8-F54E-8CDF-F20DD185908B}"/>
            </c:ext>
          </c:extLst>
        </c:ser>
        <c:ser>
          <c:idx val="4"/>
          <c:order val="4"/>
          <c:tx>
            <c:strRef>
              <c:f>'Household Monthly Budget'!$B$52</c:f>
              <c:strCache>
                <c:ptCount val="1"/>
                <c:pt idx="0">
                  <c:v>KIDS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'Household Monthly Budget'!$D$58</c:f>
              <c:numCache>
                <c:formatCode>"$"#,##0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DD8-F54E-8CDF-F20DD185908B}"/>
            </c:ext>
          </c:extLst>
        </c:ser>
        <c:ser>
          <c:idx val="5"/>
          <c:order val="5"/>
          <c:tx>
            <c:strRef>
              <c:f>'Household Monthly Budget'!$B$60</c:f>
              <c:strCache>
                <c:ptCount val="1"/>
                <c:pt idx="0">
                  <c:v>PETS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'Household Monthly Budget'!$D$65</c:f>
              <c:numCache>
                <c:formatCode>"$"#,##0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DD8-F54E-8CDF-F20DD185908B}"/>
            </c:ext>
          </c:extLst>
        </c:ser>
        <c:ser>
          <c:idx val="6"/>
          <c:order val="6"/>
          <c:tx>
            <c:strRef>
              <c:f>'Household Monthly Budget'!$G$16</c:f>
              <c:strCache>
                <c:ptCount val="1"/>
                <c:pt idx="0">
                  <c:v>PERSONAL CARE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'Household Monthly Budget'!$I$24</c:f>
              <c:numCache>
                <c:formatCode>"$"#,##0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DD8-F54E-8CDF-F20DD185908B}"/>
            </c:ext>
          </c:extLst>
        </c:ser>
        <c:ser>
          <c:idx val="7"/>
          <c:order val="7"/>
          <c:tx>
            <c:strRef>
              <c:f>'Household Monthly Budget'!$G$26</c:f>
              <c:strCache>
                <c:ptCount val="1"/>
                <c:pt idx="0">
                  <c:v>ENTERTAINMENT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'Household Monthly Budget'!$I$32</c:f>
              <c:numCache>
                <c:formatCode>"$"#,##0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DD8-F54E-8CDF-F20DD185908B}"/>
            </c:ext>
          </c:extLst>
        </c:ser>
        <c:ser>
          <c:idx val="8"/>
          <c:order val="8"/>
          <c:tx>
            <c:strRef>
              <c:f>'Household Monthly Budget'!$G$34</c:f>
              <c:strCache>
                <c:ptCount val="1"/>
                <c:pt idx="0">
                  <c:v>LOANS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'Household Monthly Budget'!$I$39</c:f>
              <c:numCache>
                <c:formatCode>"$"#,##0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DD8-F54E-8CDF-F20DD185908B}"/>
            </c:ext>
          </c:extLst>
        </c:ser>
        <c:ser>
          <c:idx val="9"/>
          <c:order val="9"/>
          <c:tx>
            <c:strRef>
              <c:f>'Household Monthly Budget'!$G$41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'Household Monthly Budget'!$I$45</c:f>
              <c:numCache>
                <c:formatCode>"$"#,##0</c:formatCode>
                <c:ptCount val="1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DD8-F54E-8CDF-F20DD185908B}"/>
            </c:ext>
          </c:extLst>
        </c:ser>
        <c:ser>
          <c:idx val="10"/>
          <c:order val="10"/>
          <c:tx>
            <c:strRef>
              <c:f>'Household Monthly Budget'!$G$47</c:f>
              <c:strCache>
                <c:ptCount val="1"/>
                <c:pt idx="0">
                  <c:v>LEGAL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'Household Monthly Budget'!$I$51</c:f>
              <c:numCache>
                <c:formatCode>"$"#,##0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D8-F54E-8CDF-F20DD185908B}"/>
            </c:ext>
          </c:extLst>
        </c:ser>
        <c:ser>
          <c:idx val="11"/>
          <c:order val="11"/>
          <c:tx>
            <c:strRef>
              <c:f>'Household Monthly Budget'!$G$53</c:f>
              <c:strCache>
                <c:ptCount val="1"/>
                <c:pt idx="0">
                  <c:v>TAXES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'Household Monthly Budget'!$I$58</c:f>
              <c:numCache>
                <c:formatCode>"$"#,##0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DD8-F54E-8CDF-F20DD185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1714160"/>
        <c:axId val="1001715808"/>
      </c:barChart>
      <c:catAx>
        <c:axId val="10017141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1715808"/>
        <c:crosses val="autoZero"/>
        <c:auto val="1"/>
        <c:lblAlgn val="ctr"/>
        <c:lblOffset val="100"/>
        <c:noMultiLvlLbl val="0"/>
      </c:catAx>
      <c:valAx>
        <c:axId val="100171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Lato Light" panose="020F0502020204030203" pitchFamily="34" charset="0"/>
                <a:ea typeface="Lato Light" panose="020F0502020204030203" pitchFamily="34" charset="0"/>
                <a:cs typeface="Lato Light" panose="020F0502020204030203" pitchFamily="34" charset="0"/>
              </a:defRPr>
            </a:pPr>
            <a:endParaRPr lang="en-US"/>
          </a:p>
        </c:txPr>
        <c:crossAx val="100171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477582987214335"/>
          <c:y val="9.1623874852038253E-2"/>
          <c:w val="0.19400465771726505"/>
          <c:h val="0.81675225029592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6</xdr:col>
      <xdr:colOff>-1</xdr:colOff>
      <xdr:row>10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B5D1F90-FD6D-FBCB-54F4-1E1D7AC6D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13</xdr:row>
      <xdr:rowOff>0</xdr:rowOff>
    </xdr:from>
    <xdr:to>
      <xdr:col>6</xdr:col>
      <xdr:colOff>1</xdr:colOff>
      <xdr:row>15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D4B334F-83DC-9A35-FF17-477BCAD4C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10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F5046D-B800-7E4E-9F2C-15B324373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using" displayName="Housing" ref="B16:E27" totalsRowCount="1" headerRowDxfId="135" dataDxfId="133" totalsRowDxfId="132" headerRowBorderDxfId="134" totalsRowBorderDxfId="131">
  <autoFilter ref="B16:E26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HOUSING" totalsRowLabel="Total" dataDxfId="130" totalsRowDxfId="129"/>
    <tableColumn id="2" xr3:uid="{00000000-0010-0000-0000-000002000000}" name="PROJECTED COST" totalsRowFunction="sum" dataDxfId="128" totalsRowDxfId="127"/>
    <tableColumn id="3" xr3:uid="{00000000-0010-0000-0000-000003000000}" name="ACTUAL COST" totalsRowFunction="sum" dataDxfId="126" totalsRowDxfId="125"/>
    <tableColumn id="4" xr3:uid="{00000000-0010-0000-0000-000004000000}" name="DIFFERENCE" totalsRowFunction="sum" dataDxfId="124" totalsRowDxfId="123">
      <calculatedColumnFormula>Housing[[#This Row],[PROJECTED COST]]-Housing[[#This Row],[ACTUAL COST]]</calculatedColumnFormula>
    </tableColumn>
  </tableColumns>
  <tableStyleInfo name="Budge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Housing Costs in this table. Difference is auto-calculated, and icons are updated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B000000}" name="PersonalCare" displayName="PersonalCare" ref="G16:J24" totalsRowCount="1" headerRowDxfId="32" dataDxfId="31" totalsRowDxfId="30">
  <autoFilter ref="G16:J23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B00-000001000000}" name="PERSONAL CARE" totalsRowLabel="Total" dataDxfId="29" totalsRowDxfId="28"/>
    <tableColumn id="2" xr3:uid="{00000000-0010-0000-0B00-000002000000}" name="PROJECTED COST" totalsRowFunction="sum" dataDxfId="27" totalsRowDxfId="26"/>
    <tableColumn id="3" xr3:uid="{00000000-0010-0000-0B00-000003000000}" name="ACTUAL COST" totalsRowFunction="sum" dataDxfId="25" totalsRowDxfId="24"/>
    <tableColumn id="4" xr3:uid="{00000000-0010-0000-0B00-000004000000}" name="DIFFERENCE" totalsRowFunction="sum" dataDxfId="23" totalsRowDxfId="22">
      <calculatedColumnFormula>PersonalCare[[#This Row],[PROJECTED COST]]-PersonalCare[[#This Row],[ACTUAL COST]]</calculatedColumnFormula>
    </tableColumn>
  </tableColumns>
  <tableStyleInfo name="Transpor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Entertainment Costs in this table. Difference is auto-calculated, and icons are updated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4000000}" name="Legal" displayName="Legal" ref="G47:J51" totalsRowCount="1" headerRowDxfId="21" dataDxfId="20" totalsRowDxfId="19">
  <autoFilter ref="G47:J50" xr:uid="{00000000-0009-0000-0100-00000B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400-000001000000}" name="LEGAL" totalsRowLabel="Total" dataDxfId="18" totalsRowDxfId="17"/>
    <tableColumn id="2" xr3:uid="{00000000-0010-0000-0400-000002000000}" name="PROJECTED COST" totalsRowFunction="sum" dataDxfId="16" totalsRowDxfId="15"/>
    <tableColumn id="3" xr3:uid="{00000000-0010-0000-0400-000003000000}" name="ACTUAL COST" totalsRowFunction="sum" dataDxfId="14" totalsRowDxfId="13"/>
    <tableColumn id="4" xr3:uid="{00000000-0010-0000-0400-000004000000}" name="DIFFERENCE" totalsRowFunction="sum" dataDxfId="12" totalsRowDxfId="11">
      <calculatedColumnFormula>Legal[[#This Row],[PROJECTED COST]]-Legal[[#This Row],[ACTUAL COST]]</calculatedColumnFormula>
    </tableColumn>
  </tableColumns>
  <tableStyleInfo name="Transport"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DDC0390-0933-0947-8B79-3C415483D552}" name="Taxes" displayName="Taxes" ref="G53:J58" totalsRowCount="1" headerRowDxfId="10" dataDxfId="9" totalsRowDxfId="8">
  <autoFilter ref="G53:J57" xr:uid="{8DDC0390-0933-0947-8B79-3C415483D552}">
    <filterColumn colId="0" hiddenButton="1"/>
    <filterColumn colId="1" hiddenButton="1"/>
    <filterColumn colId="2" hiddenButton="1"/>
    <filterColumn colId="3" hiddenButton="1"/>
  </autoFilter>
  <sortState xmlns:xlrd2="http://schemas.microsoft.com/office/spreadsheetml/2017/richdata2" ref="G54:J57">
    <sortCondition descending="1" ref="H53:H57"/>
  </sortState>
  <tableColumns count="4">
    <tableColumn id="1" xr3:uid="{CD506D8E-A87A-BD4B-B32A-B8E5E353BF9A}" name="TAXES" totalsRowLabel="Total" dataDxfId="7" totalsRowDxfId="6"/>
    <tableColumn id="2" xr3:uid="{248F6066-1DD9-4C4A-8A82-762A13C624FA}" name="PROJECTED COST" totalsRowFunction="sum" dataDxfId="5" totalsRowDxfId="4"/>
    <tableColumn id="3" xr3:uid="{60B8BD44-D8A6-4240-BDA1-56F61A13C1FB}" name="ACTUAL COST" totalsRowFunction="sum" dataDxfId="3" totalsRowDxfId="2"/>
    <tableColumn id="4" xr3:uid="{1B45DBD1-45E4-3F40-A956-0A08F11F65D2}" name="DIFFERENCE" totalsRowFunction="sum" dataDxfId="1" totalsRowDxfId="0">
      <calculatedColumnFormula>Taxes[[#This Row],[PROJECTED COST]]-Taxes[[#This Row],[ACTUAL COST]]</calculatedColumnFormula>
    </tableColumn>
  </tableColumns>
  <tableStyleInfo name="Transpor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Taxes Costs in this table. Difference is auto-calculated, and icons are upd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Insurance" displayName="Insurance" ref="B39:E44" totalsRowCount="1" headerRowDxfId="122" dataDxfId="121" totalsRowDxfId="120">
  <autoFilter ref="B39:E43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INSURANCE" totalsRowLabel="Total" dataDxfId="119" totalsRowDxfId="118"/>
    <tableColumn id="2" xr3:uid="{00000000-0010-0000-0100-000002000000}" name="PROJECTED COST" totalsRowFunction="sum" dataDxfId="117" totalsRowDxfId="116"/>
    <tableColumn id="3" xr3:uid="{00000000-0010-0000-0100-000003000000}" name="ACTUAL COST" totalsRowFunction="sum" dataDxfId="115" totalsRowDxfId="114"/>
    <tableColumn id="4" xr3:uid="{00000000-0010-0000-0100-000004000000}" name="DIFFERENCE" totalsRowFunction="sum" dataDxfId="113" totalsRowDxfId="112">
      <calculatedColumnFormula>Insurance[[#This Row],[PROJECTED COST]]-Insurance[[#This Row],[ACTUAL COST]]</calculatedColumnFormula>
    </tableColumn>
  </tableColumns>
  <tableStyleInfo name="Budge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Insurance Costs in this table. Difference is auto-calculated, and icons are upd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Pets" displayName="Pets" ref="B52:E58" totalsRowCount="1" headerRowDxfId="111" dataDxfId="110" totalsRowDxfId="109">
  <autoFilter ref="B52:E57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KIDS" totalsRowLabel="Total" dataDxfId="108" totalsRowDxfId="107"/>
    <tableColumn id="2" xr3:uid="{00000000-0010-0000-0300-000002000000}" name="PROJECTED COST" totalsRowFunction="sum" dataDxfId="106" totalsRowDxfId="105"/>
    <tableColumn id="3" xr3:uid="{00000000-0010-0000-0300-000003000000}" name="ACTUAL COST" totalsRowFunction="sum" dataDxfId="104" totalsRowDxfId="103"/>
    <tableColumn id="4" xr3:uid="{00000000-0010-0000-0300-000004000000}" name="DIFFERENCE" totalsRowFunction="sum" dataDxfId="102" totalsRowDxfId="101">
      <calculatedColumnFormula>Pets[[#This Row],[PROJECTED COST]]-Pets[[#This Row],[ACTUAL COST]]</calculatedColumnFormula>
    </tableColumn>
  </tableColumns>
  <tableStyleInfo name="Budge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Pets Costs in this table. Difference is auto-calculated, and icons are upd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Food" displayName="Food" ref="B46:E50" totalsRowCount="1" headerRowDxfId="100" dataDxfId="99" totalsRowDxfId="98">
  <autoFilter ref="B46:E49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500-000001000000}" name="FOOD" totalsRowLabel="Total" dataDxfId="97" totalsRowDxfId="96"/>
    <tableColumn id="2" xr3:uid="{00000000-0010-0000-0500-000002000000}" name="PROJECTED COST" totalsRowFunction="sum" dataDxfId="95" totalsRowDxfId="94"/>
    <tableColumn id="3" xr3:uid="{00000000-0010-0000-0500-000003000000}" name="ACTUAL COST" totalsRowFunction="sum" dataDxfId="93" totalsRowDxfId="92"/>
    <tableColumn id="4" xr3:uid="{00000000-0010-0000-0500-000004000000}" name="DIFFERENCE" totalsRowFunction="sum" dataDxfId="91" totalsRowDxfId="90">
      <calculatedColumnFormula>Food[[#This Row],[PROJECTED COST]]-Food[[#This Row],[ACTUAL COST]]</calculatedColumnFormula>
    </tableColumn>
  </tableColumns>
  <tableStyleInfo name="Transpor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Food Costs in this table. Difference is auto-calculated, and icons are upd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Loans2" displayName="Loans2" ref="G34:J39" totalsRowCount="1" headerRowDxfId="89" dataDxfId="88" totalsRowDxfId="87">
  <autoFilter ref="G34:J38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LOANS" totalsRowLabel="Total" dataDxfId="86" totalsRowDxfId="85"/>
    <tableColumn id="2" xr3:uid="{00000000-0010-0000-0600-000002000000}" name="PROJECTED COST" totalsRowFunction="sum" dataDxfId="84" totalsRowDxfId="83"/>
    <tableColumn id="3" xr3:uid="{00000000-0010-0000-0600-000003000000}" name="ACTUAL COST" totalsRowFunction="sum" dataDxfId="82" totalsRowDxfId="81"/>
    <tableColumn id="4" xr3:uid="{00000000-0010-0000-0600-000004000000}" name="DIFFERENCE" totalsRowFunction="sum" dataDxfId="80" totalsRowDxfId="79">
      <calculatedColumnFormula>Loans2[[#This Row],[PROJECTED COST]]-Loans2[[#This Row],[ACTUAL COST]]</calculatedColumnFormula>
    </tableColumn>
  </tableColumns>
  <tableStyleInfo name="Transpor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Taxes Costs in this table. Difference is auto-calculated, and icons are update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ransport" displayName="Transport" ref="B29:E37" totalsRowCount="1" headerRowDxfId="78" dataDxfId="77" totalsRowDxfId="75" tableBorderDxfId="76" totalsRowBorderDxfId="74">
  <autoFilter ref="B29:E36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TRANSPORTATION" totalsRowLabel="Total" dataDxfId="73" totalsRowDxfId="72"/>
    <tableColumn id="2" xr3:uid="{00000000-0010-0000-0700-000002000000}" name="PROJECTED COST" totalsRowFunction="sum" dataDxfId="71" totalsRowDxfId="70"/>
    <tableColumn id="3" xr3:uid="{00000000-0010-0000-0700-000003000000}" name="ACTUAL COST" totalsRowFunction="sum" dataDxfId="69" totalsRowDxfId="68"/>
    <tableColumn id="4" xr3:uid="{00000000-0010-0000-0700-000004000000}" name="DIFFERENCE" totalsRowFunction="sum" dataDxfId="67" totalsRowDxfId="66">
      <calculatedColumnFormula>Transport[[#This Row],[PROJECTED COST]]-Transport[[#This Row],[ACTUAL COST]]</calculatedColumnFormula>
    </tableColumn>
  </tableColumns>
  <tableStyleInfo name="Transpor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Transport Costs in this table. Difference is auto-calculated, and icons are updated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Entertainment" displayName="Entertainment" ref="G26:J32" totalsRowCount="1" headerRowDxfId="65" dataDxfId="64" totalsRowDxfId="63">
  <autoFilter ref="G26:J31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800-000001000000}" name="ENTERTAINMENT" totalsRowLabel="Total" dataDxfId="62" totalsRowDxfId="61"/>
    <tableColumn id="2" xr3:uid="{00000000-0010-0000-0800-000002000000}" name="PROJECTED COST" totalsRowFunction="sum" dataDxfId="60" totalsRowDxfId="59"/>
    <tableColumn id="3" xr3:uid="{00000000-0010-0000-0800-000003000000}" name="ACTUAL COST" totalsRowFunction="sum" dataDxfId="58" totalsRowDxfId="57"/>
    <tableColumn id="4" xr3:uid="{00000000-0010-0000-0800-000004000000}" name="DIFFERENCE" totalsRowFunction="sum" dataDxfId="56" totalsRowDxfId="55">
      <calculatedColumnFormula>Entertainment[[#This Row],[PROJECTED COST]]-Entertainment[[#This Row],[ACTUAL COST]]</calculatedColumnFormula>
    </tableColumn>
  </tableColumns>
  <tableStyleInfo name="Budge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Loan Costs in this table. Difference is auto-calculated, and icons are updated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SavingsOrInvestment" displayName="SavingsOrInvestment" ref="G41:J45" totalsRowCount="1" headerRowDxfId="54" dataDxfId="53" totalsRowDxfId="52">
  <autoFilter ref="G41:J44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900-000001000000}" name="INVESTMENTS" totalsRowLabel="Total" dataDxfId="51" totalsRowDxfId="50"/>
    <tableColumn id="2" xr3:uid="{00000000-0010-0000-0900-000002000000}" name="PROJECTED COST" totalsRowFunction="sum" dataDxfId="49" totalsRowDxfId="48"/>
    <tableColumn id="3" xr3:uid="{00000000-0010-0000-0900-000003000000}" name="ACTUAL COST" totalsRowFunction="sum" dataDxfId="47" totalsRowDxfId="46"/>
    <tableColumn id="4" xr3:uid="{00000000-0010-0000-0900-000004000000}" name="DIFFERENCE" totalsRowFunction="sum" dataDxfId="45" totalsRowDxfId="44">
      <calculatedColumnFormula>SavingsOrInvestment[[#This Row],[PROJECTED COST]]-SavingsOrInvestment[[#This Row],[ACTUAL COST]]</calculatedColumnFormula>
    </tableColumn>
  </tableColumns>
  <tableStyleInfo name="Budge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Costs for Savings or Investments in this table. Difference is auto-calculated, and icons are updated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Pets1" displayName="Pets1" ref="B60:E65" totalsRowCount="1" headerRowDxfId="43" dataDxfId="42" totalsRowDxfId="41">
  <autoFilter ref="B60:E64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A00-000001000000}" name="PETS" totalsRowLabel="Total" dataDxfId="40" totalsRowDxfId="39"/>
    <tableColumn id="2" xr3:uid="{00000000-0010-0000-0A00-000002000000}" name="PROJECTED COST" totalsRowFunction="sum" dataDxfId="38" totalsRowDxfId="37"/>
    <tableColumn id="3" xr3:uid="{00000000-0010-0000-0A00-000003000000}" name="ACTUAL COST" totalsRowFunction="sum" dataDxfId="36" totalsRowDxfId="35"/>
    <tableColumn id="4" xr3:uid="{00000000-0010-0000-0A00-000004000000}" name="DIFFERENCE" totalsRowFunction="sum" dataDxfId="34" totalsRowDxfId="33">
      <calculatedColumnFormula>Pets1[[#This Row],[PROJECTED COST]]-Pets1[[#This Row],[ACTUAL COST]]</calculatedColumnFormula>
    </tableColumn>
  </tableColumns>
  <tableStyleInfo name="Transpor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Personal Care Costs in this table. Difference is auto-calculated, and icons are updated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rgbClr val="FFFFFF"/>
      </a:lt1>
      <a:dk2>
        <a:srgbClr val="FCF6EC"/>
      </a:dk2>
      <a:lt2>
        <a:srgbClr val="000000"/>
      </a:lt2>
      <a:accent1>
        <a:srgbClr val="D26E32"/>
      </a:accent1>
      <a:accent2>
        <a:srgbClr val="35694D"/>
      </a:accent2>
      <a:accent3>
        <a:srgbClr val="F4CE5D"/>
      </a:accent3>
      <a:accent4>
        <a:srgbClr val="E5AFBF"/>
      </a:accent4>
      <a:accent5>
        <a:srgbClr val="EAEAEA"/>
      </a:accent5>
      <a:accent6>
        <a:srgbClr val="D5D5D5"/>
      </a:accent6>
      <a:hlink>
        <a:srgbClr val="A9A9A9"/>
      </a:hlink>
      <a:folHlink>
        <a:srgbClr val="929292"/>
      </a:folHlink>
    </a:clrScheme>
    <a:fontScheme name="Custom 5">
      <a:majorFont>
        <a:latin typeface="Franklin Gothic Demi"/>
        <a:ea typeface=""/>
        <a:cs typeface=""/>
      </a:majorFont>
      <a:minorFont>
        <a:latin typeface="Microsoft Sans Serif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A143A-606C-FD43-8D64-A11BF3905619}">
  <sheetPr>
    <tabColor theme="4"/>
  </sheetPr>
  <dimension ref="A1:T52"/>
  <sheetViews>
    <sheetView tabSelected="1" topLeftCell="A4" zoomScale="75" zoomScaleNormal="400" zoomScaleSheetLayoutView="62" zoomScalePageLayoutView="25" workbookViewId="0">
      <selection activeCell="B15" sqref="B15"/>
    </sheetView>
  </sheetViews>
  <sheetFormatPr baseColWidth="10" defaultColWidth="10.83203125" defaultRowHeight="14"/>
  <cols>
    <col min="1" max="1" width="6.83203125" style="1" customWidth="1"/>
    <col min="2" max="2" width="50.33203125" style="1" customWidth="1"/>
    <col min="3" max="3" width="39.1640625" style="1" customWidth="1"/>
    <col min="4" max="4" width="6.1640625" style="1" customWidth="1"/>
    <col min="5" max="5" width="35.83203125" style="2" customWidth="1"/>
    <col min="6" max="6" width="45.33203125" style="1" customWidth="1"/>
    <col min="7" max="7" width="3" style="1" customWidth="1"/>
    <col min="8" max="8" width="4.5" style="1" customWidth="1"/>
    <col min="9" max="9" width="6.1640625" style="42" customWidth="1"/>
    <col min="10" max="10" width="62" style="42" customWidth="1"/>
    <col min="11" max="11" width="3.83203125" style="42" customWidth="1"/>
    <col min="12" max="20" width="10.83203125" style="42"/>
    <col min="21" max="16384" width="10.83203125" style="1"/>
  </cols>
  <sheetData>
    <row r="1" spans="1:20" customFormat="1" ht="71.5" customHeight="1">
      <c r="A1" s="62" t="s">
        <v>0</v>
      </c>
      <c r="B1" s="59"/>
      <c r="C1" s="62"/>
      <c r="D1" s="62"/>
      <c r="E1" s="62"/>
      <c r="F1" s="63" t="s">
        <v>1</v>
      </c>
      <c r="G1" s="64"/>
      <c r="H1" s="62"/>
      <c r="I1" s="46"/>
      <c r="J1" s="46"/>
      <c r="K1" s="46"/>
      <c r="L1" s="39"/>
      <c r="M1" s="39"/>
      <c r="N1" s="39"/>
      <c r="O1" s="39"/>
      <c r="P1" s="39"/>
      <c r="Q1" s="39"/>
      <c r="R1" s="39"/>
      <c r="S1" s="39"/>
      <c r="T1" s="39"/>
    </row>
    <row r="2" spans="1:20" ht="40" customHeight="1">
      <c r="A2" s="31"/>
      <c r="B2" s="31"/>
      <c r="C2" s="31"/>
      <c r="D2" s="31"/>
      <c r="E2" s="31"/>
      <c r="F2" s="31"/>
      <c r="G2" s="31"/>
      <c r="H2" s="31"/>
      <c r="I2" s="40"/>
      <c r="J2" s="58" t="s">
        <v>2</v>
      </c>
      <c r="K2" s="41"/>
    </row>
    <row r="3" spans="1:20" ht="40" customHeight="1">
      <c r="A3" s="31"/>
      <c r="B3" s="35" t="s">
        <v>3</v>
      </c>
      <c r="C3" s="37">
        <f>'Household Monthly Budget'!$E$5</f>
        <v>3000</v>
      </c>
      <c r="D3" s="31"/>
      <c r="E3" s="54" t="s">
        <v>4</v>
      </c>
      <c r="F3" s="50"/>
      <c r="G3" s="31"/>
      <c r="H3" s="31"/>
      <c r="I3" s="40"/>
      <c r="J3" s="40"/>
      <c r="K3" s="41"/>
    </row>
    <row r="4" spans="1:20" ht="40" customHeight="1">
      <c r="A4" s="31"/>
      <c r="B4" s="35" t="s">
        <v>5</v>
      </c>
      <c r="C4" s="37">
        <f>'Household Monthly Budget'!$E$8</f>
        <v>4500</v>
      </c>
      <c r="D4" s="31"/>
      <c r="E4" s="31"/>
      <c r="F4" s="31"/>
      <c r="G4" s="31"/>
      <c r="H4" s="31"/>
      <c r="I4" s="40"/>
      <c r="J4" s="40"/>
      <c r="K4" s="41"/>
    </row>
    <row r="5" spans="1:20" ht="40" customHeight="1">
      <c r="A5" s="31"/>
      <c r="B5" s="34"/>
      <c r="C5" s="31"/>
      <c r="D5" s="34"/>
      <c r="E5" s="34"/>
      <c r="F5" s="31"/>
      <c r="G5" s="31"/>
      <c r="H5" s="31"/>
      <c r="I5" s="40"/>
      <c r="J5" s="40"/>
      <c r="K5" s="41"/>
    </row>
    <row r="6" spans="1:20" ht="40" customHeight="1">
      <c r="A6" s="52"/>
      <c r="B6" s="53" t="s">
        <v>6</v>
      </c>
      <c r="C6" s="33">
        <f>'Household Monthly Budget'!$E$9</f>
        <v>2960</v>
      </c>
      <c r="D6" s="31"/>
      <c r="E6" s="31"/>
      <c r="F6" s="31"/>
      <c r="G6" s="31"/>
      <c r="H6" s="31"/>
      <c r="I6" s="40"/>
      <c r="J6" s="40"/>
      <c r="K6" s="41"/>
    </row>
    <row r="7" spans="1:20" ht="40" customHeight="1">
      <c r="A7" s="52"/>
      <c r="B7" s="53" t="s">
        <v>7</v>
      </c>
      <c r="C7" s="33">
        <f>'Household Monthly Budget'!$E$10</f>
        <v>2890</v>
      </c>
      <c r="D7" s="31"/>
      <c r="E7" s="31"/>
      <c r="F7" s="31"/>
      <c r="G7" s="31"/>
      <c r="H7" s="31"/>
      <c r="I7" s="40"/>
      <c r="J7" s="40"/>
      <c r="K7" s="41"/>
    </row>
    <row r="8" spans="1:20" ht="40" customHeight="1">
      <c r="A8" s="31"/>
      <c r="B8" s="36"/>
      <c r="C8" s="60"/>
      <c r="D8" s="36"/>
      <c r="E8" s="36"/>
      <c r="F8" s="31"/>
      <c r="G8" s="31"/>
      <c r="H8" s="31"/>
      <c r="I8" s="40"/>
      <c r="J8" s="40"/>
      <c r="K8" s="41"/>
    </row>
    <row r="9" spans="1:20" ht="40" customHeight="1">
      <c r="A9" s="31"/>
      <c r="B9" s="53" t="s">
        <v>8</v>
      </c>
      <c r="C9" s="33">
        <f>'Household Monthly Budget'!$E$12</f>
        <v>40</v>
      </c>
      <c r="D9" s="31"/>
      <c r="E9" s="31"/>
      <c r="F9" s="31"/>
      <c r="G9" s="31"/>
      <c r="H9" s="31"/>
      <c r="I9" s="40"/>
      <c r="J9" s="40"/>
      <c r="K9" s="41"/>
    </row>
    <row r="10" spans="1:20" ht="40" customHeight="1">
      <c r="A10" s="31"/>
      <c r="B10" s="53" t="s">
        <v>9</v>
      </c>
      <c r="C10" s="38">
        <f>'Household Monthly Budget'!$E$13</f>
        <v>1610</v>
      </c>
      <c r="D10" s="31"/>
      <c r="E10" s="31"/>
      <c r="F10" s="31"/>
      <c r="G10" s="31"/>
      <c r="H10" s="31"/>
      <c r="I10" s="40"/>
      <c r="J10" s="40"/>
      <c r="K10" s="41"/>
    </row>
    <row r="11" spans="1:20" ht="40" customHeight="1">
      <c r="A11" s="31"/>
      <c r="B11" s="68"/>
      <c r="C11" s="68"/>
      <c r="D11" s="68"/>
      <c r="E11" s="69"/>
      <c r="F11" s="31"/>
      <c r="G11" s="31"/>
      <c r="H11" s="31"/>
      <c r="I11" s="40"/>
      <c r="J11" s="40"/>
      <c r="K11" s="41"/>
    </row>
    <row r="12" spans="1:20" ht="40" customHeight="1">
      <c r="A12" s="31"/>
      <c r="B12" s="54" t="s">
        <v>10</v>
      </c>
      <c r="C12" s="50"/>
      <c r="D12" s="50"/>
      <c r="E12" s="50"/>
      <c r="F12" s="51"/>
      <c r="G12" s="31"/>
      <c r="H12" s="31"/>
      <c r="I12" s="40"/>
      <c r="J12" s="40"/>
      <c r="K12" s="41"/>
    </row>
    <row r="13" spans="1:20" ht="19" customHeight="1">
      <c r="A13" s="31"/>
      <c r="B13" s="48"/>
      <c r="C13" s="48"/>
      <c r="D13" s="48"/>
      <c r="E13" s="48"/>
      <c r="F13" s="49"/>
      <c r="G13" s="31"/>
      <c r="H13" s="31"/>
      <c r="I13" s="40"/>
      <c r="J13" s="40"/>
      <c r="K13" s="41"/>
    </row>
    <row r="14" spans="1:20" ht="83" customHeight="1">
      <c r="A14" s="31"/>
      <c r="B14" s="48"/>
      <c r="C14" s="48"/>
      <c r="D14" s="48"/>
      <c r="E14" s="48"/>
      <c r="F14" s="49"/>
      <c r="G14" s="31"/>
      <c r="H14" s="31"/>
      <c r="I14" s="40"/>
      <c r="J14" s="40"/>
      <c r="K14" s="41"/>
    </row>
    <row r="15" spans="1:20" ht="409.5" customHeight="1">
      <c r="A15" s="31"/>
      <c r="B15" s="48"/>
      <c r="C15" s="48"/>
      <c r="D15" s="48"/>
      <c r="E15" s="48"/>
      <c r="F15" s="49"/>
      <c r="G15" s="31"/>
      <c r="H15" s="31"/>
      <c r="I15" s="40"/>
      <c r="J15" s="40"/>
      <c r="K15" s="41"/>
    </row>
    <row r="16" spans="1:20" ht="40" customHeight="1">
      <c r="A16" s="31"/>
      <c r="B16" s="31"/>
      <c r="C16" s="31"/>
      <c r="D16" s="31"/>
      <c r="E16" s="31"/>
      <c r="F16" s="31"/>
      <c r="G16" s="31"/>
      <c r="H16" s="31"/>
      <c r="I16" s="40"/>
      <c r="J16" s="40"/>
      <c r="K16" s="41"/>
    </row>
    <row r="17" spans="1:20" ht="40" customHeight="1">
      <c r="A17" s="31"/>
      <c r="B17" s="55" t="s">
        <v>11</v>
      </c>
      <c r="C17" s="56" t="s">
        <v>12</v>
      </c>
      <c r="D17" s="67" t="s">
        <v>13</v>
      </c>
      <c r="E17" s="67"/>
      <c r="F17" s="56" t="s">
        <v>14</v>
      </c>
      <c r="G17" s="31"/>
      <c r="H17" s="31"/>
      <c r="I17" s="40"/>
      <c r="J17" s="40"/>
      <c r="K17" s="41"/>
    </row>
    <row r="18" spans="1:20" ht="40" customHeight="1">
      <c r="A18" s="31"/>
      <c r="B18" s="47" t="s">
        <v>15</v>
      </c>
      <c r="C18" s="57">
        <f>SUBTOTAL(109,Housing[PROJECTED COST])</f>
        <v>1810</v>
      </c>
      <c r="D18" s="65">
        <f>SUBTOTAL(109,Housing[ACTUAL COST])</f>
        <v>1740</v>
      </c>
      <c r="E18" s="66"/>
      <c r="F18" s="57">
        <f>SUBTOTAL(109,Housing[DIFFERENCE])</f>
        <v>70</v>
      </c>
      <c r="G18" s="31"/>
      <c r="H18" s="31"/>
      <c r="I18" s="40"/>
      <c r="J18" s="40"/>
      <c r="K18" s="41"/>
    </row>
    <row r="19" spans="1:20" ht="40" customHeight="1">
      <c r="A19" s="31"/>
      <c r="B19" s="47" t="s">
        <v>16</v>
      </c>
      <c r="C19" s="57">
        <f>SUBTOTAL(109,Transport[PROJECTED COST])</f>
        <v>100</v>
      </c>
      <c r="D19" s="65">
        <f>SUBTOTAL(109,Transport[ACTUAL COST])</f>
        <v>100</v>
      </c>
      <c r="E19" s="66"/>
      <c r="F19" s="57">
        <f>SUBTOTAL(109,Transport[DIFFERENCE])</f>
        <v>0</v>
      </c>
      <c r="G19" s="31"/>
      <c r="H19" s="31"/>
      <c r="I19" s="40"/>
      <c r="J19" s="40"/>
      <c r="K19" s="41"/>
    </row>
    <row r="20" spans="1:20" ht="40" customHeight="1">
      <c r="A20" s="31"/>
      <c r="B20" s="47" t="s">
        <v>17</v>
      </c>
      <c r="C20" s="57">
        <f>SUBTOTAL(109,Insurance[PROJECTED COST])</f>
        <v>100</v>
      </c>
      <c r="D20" s="65">
        <f>SUBTOTAL(109,Insurance[ACTUAL COST])</f>
        <v>100</v>
      </c>
      <c r="E20" s="66"/>
      <c r="F20" s="57">
        <f>SUBTOTAL(109,Insurance[DIFFERENCE])</f>
        <v>0</v>
      </c>
      <c r="G20" s="31"/>
      <c r="H20" s="31"/>
      <c r="I20" s="40"/>
      <c r="J20" s="40"/>
      <c r="K20" s="41"/>
    </row>
    <row r="21" spans="1:20" ht="40" customHeight="1">
      <c r="A21" s="31"/>
      <c r="B21" s="47" t="s">
        <v>18</v>
      </c>
      <c r="C21" s="57">
        <f>SUBTOTAL(109,Food[PROJECTED COST])</f>
        <v>100</v>
      </c>
      <c r="D21" s="65">
        <f>SUBTOTAL(109,Food[ACTUAL COST])</f>
        <v>100</v>
      </c>
      <c r="E21" s="66"/>
      <c r="F21" s="57">
        <f>SUBTOTAL(109,Food[DIFFERENCE])</f>
        <v>0</v>
      </c>
      <c r="G21" s="31"/>
      <c r="H21" s="31"/>
      <c r="I21" s="40"/>
      <c r="J21" s="40"/>
      <c r="K21" s="41"/>
    </row>
    <row r="22" spans="1:20" ht="40" customHeight="1">
      <c r="A22" s="31"/>
      <c r="B22" s="47" t="s">
        <v>19</v>
      </c>
      <c r="C22" s="57">
        <f>SUBTOTAL(109,Pets[PROJECTED COST])</f>
        <v>100</v>
      </c>
      <c r="D22" s="65">
        <f>SUBTOTAL(109,Pets[ACTUAL COST])</f>
        <v>100</v>
      </c>
      <c r="E22" s="66"/>
      <c r="F22" s="57">
        <f>SUBTOTAL(109,Pets[DIFFERENCE])</f>
        <v>0</v>
      </c>
      <c r="G22" s="31"/>
      <c r="H22" s="31"/>
      <c r="I22" s="40"/>
      <c r="J22" s="40"/>
      <c r="K22" s="41"/>
    </row>
    <row r="23" spans="1:20" ht="40" customHeight="1">
      <c r="A23" s="31"/>
      <c r="B23" s="47" t="s">
        <v>20</v>
      </c>
      <c r="C23" s="57">
        <f>SUBTOTAL(109,Pets1[PROJECTED COST])</f>
        <v>100</v>
      </c>
      <c r="D23" s="65">
        <f>SUBTOTAL(109,Pets1[ACTUAL COST])</f>
        <v>100</v>
      </c>
      <c r="E23" s="66"/>
      <c r="F23" s="57">
        <f>SUBTOTAL(109,Pets1[DIFFERENCE])</f>
        <v>0</v>
      </c>
      <c r="G23" s="31"/>
      <c r="H23" s="31"/>
      <c r="I23" s="40"/>
      <c r="J23" s="40"/>
      <c r="K23" s="41"/>
    </row>
    <row r="24" spans="1:20" ht="40" customHeight="1">
      <c r="A24" s="31"/>
      <c r="B24" s="47" t="s">
        <v>21</v>
      </c>
      <c r="C24" s="57">
        <f>SUBTOTAL(109,PersonalCare[PROJECTED COST])</f>
        <v>100</v>
      </c>
      <c r="D24" s="65">
        <f>SUBTOTAL(109,PersonalCare[ACTUAL COST])</f>
        <v>100</v>
      </c>
      <c r="E24" s="66"/>
      <c r="F24" s="57">
        <f>SUBTOTAL(109,PersonalCare[DIFFERENCE])</f>
        <v>0</v>
      </c>
      <c r="G24" s="31"/>
      <c r="H24" s="31"/>
      <c r="I24" s="40"/>
      <c r="J24" s="40"/>
      <c r="K24" s="41"/>
    </row>
    <row r="25" spans="1:20" ht="40" customHeight="1">
      <c r="A25" s="31"/>
      <c r="B25" s="47" t="s">
        <v>22</v>
      </c>
      <c r="C25" s="57">
        <f>SUBTOTAL(109,Entertainment[PROJECTED COST])</f>
        <v>100</v>
      </c>
      <c r="D25" s="65">
        <f>SUBTOTAL(109,Entertainment[ACTUAL COST])</f>
        <v>100</v>
      </c>
      <c r="E25" s="66"/>
      <c r="F25" s="57">
        <f>SUBTOTAL(109,Entertainment[DIFFERENCE])</f>
        <v>0</v>
      </c>
      <c r="G25" s="31"/>
      <c r="H25" s="31"/>
      <c r="I25" s="40"/>
      <c r="J25" s="40"/>
      <c r="K25" s="41"/>
    </row>
    <row r="26" spans="1:20" ht="40" customHeight="1">
      <c r="A26" s="31"/>
      <c r="B26" s="47" t="s">
        <v>23</v>
      </c>
      <c r="C26" s="57">
        <f>SUBTOTAL(109,Loans2[PROJECTED COST])</f>
        <v>100</v>
      </c>
      <c r="D26" s="65">
        <f>SUBTOTAL(109,Loans2[ACTUAL COST])</f>
        <v>100</v>
      </c>
      <c r="E26" s="66"/>
      <c r="F26" s="57">
        <f>SUBTOTAL(109,Loans2[DIFFERENCE])</f>
        <v>0</v>
      </c>
      <c r="G26" s="31"/>
      <c r="H26" s="31"/>
      <c r="I26" s="40"/>
      <c r="J26" s="40"/>
      <c r="K26" s="41"/>
    </row>
    <row r="27" spans="1:20" ht="40" customHeight="1">
      <c r="A27" s="31"/>
      <c r="B27" s="47" t="s">
        <v>24</v>
      </c>
      <c r="C27" s="57">
        <f>SUBTOTAL(109,SavingsOrInvestment[PROJECTED COST])</f>
        <v>250</v>
      </c>
      <c r="D27" s="65">
        <f>SUBTOTAL(109,SavingsOrInvestment[ACTUAL COST])</f>
        <v>250</v>
      </c>
      <c r="E27" s="66"/>
      <c r="F27" s="57">
        <f>SUBTOTAL(109,SavingsOrInvestment[DIFFERENCE])</f>
        <v>0</v>
      </c>
      <c r="G27" s="31"/>
      <c r="H27" s="31"/>
      <c r="I27" s="40"/>
      <c r="J27" s="40"/>
      <c r="K27" s="41"/>
    </row>
    <row r="28" spans="1:20" ht="40" customHeight="1">
      <c r="A28" s="31"/>
      <c r="B28" s="47" t="s">
        <v>25</v>
      </c>
      <c r="C28" s="57">
        <f>SUBTOTAL(109,Legal[PROJECTED COST])</f>
        <v>100</v>
      </c>
      <c r="D28" s="65">
        <f>SUBTOTAL(109,Legal[ACTUAL COST])</f>
        <v>100</v>
      </c>
      <c r="E28" s="66"/>
      <c r="F28" s="57">
        <f>SUBTOTAL(109,Legal[DIFFERENCE])</f>
        <v>0</v>
      </c>
      <c r="G28" s="31"/>
      <c r="H28" s="31"/>
      <c r="I28" s="40"/>
      <c r="J28" s="40"/>
      <c r="K28" s="41"/>
    </row>
    <row r="29" spans="1:20" ht="40" customHeight="1">
      <c r="A29" s="31"/>
      <c r="B29" s="47" t="s">
        <v>26</v>
      </c>
      <c r="C29" s="57">
        <f>SUBTOTAL(109,Taxes[PROJECTED COST])</f>
        <v>100</v>
      </c>
      <c r="D29" s="65">
        <f>SUBTOTAL(109,Taxes[ACTUAL COST])</f>
        <v>100</v>
      </c>
      <c r="E29" s="66">
        <f>SUBTOTAL(109,Taxes[ACTUAL COST])</f>
        <v>100</v>
      </c>
      <c r="F29" s="57">
        <f>SUBTOTAL(109,Taxes[DIFFERENCE])</f>
        <v>0</v>
      </c>
      <c r="G29" s="31"/>
      <c r="H29" s="31"/>
      <c r="I29" s="40"/>
      <c r="J29" s="40"/>
      <c r="K29" s="41"/>
    </row>
    <row r="30" spans="1:20" ht="40" customHeight="1">
      <c r="A30" s="31"/>
      <c r="B30" s="32"/>
      <c r="C30" s="32"/>
      <c r="D30" s="32"/>
      <c r="E30" s="32"/>
      <c r="F30" s="32"/>
      <c r="G30" s="31"/>
      <c r="H30" s="31"/>
      <c r="I30" s="40"/>
      <c r="J30" s="40"/>
      <c r="K30" s="41"/>
    </row>
    <row r="31" spans="1:20" s="5" customFormat="1" ht="25" customHeight="1">
      <c r="A31" s="28"/>
      <c r="B31" s="28"/>
      <c r="C31" s="28"/>
      <c r="D31" s="28"/>
      <c r="E31" s="29"/>
      <c r="F31" s="30"/>
      <c r="G31" s="28"/>
      <c r="H31" s="28"/>
      <c r="I31" s="44"/>
      <c r="J31" s="44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1:20" s="5" customFormat="1" ht="25" customHeight="1">
      <c r="E32" s="6"/>
      <c r="F32" s="4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1:20" s="5" customFormat="1" ht="25" customHeight="1">
      <c r="E33" s="6"/>
      <c r="F33" s="4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1:20" s="5" customFormat="1" ht="25" customHeight="1">
      <c r="E34" s="6"/>
      <c r="F34" s="4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1:20" s="5" customFormat="1" ht="25" customHeight="1">
      <c r="E35" s="6"/>
      <c r="F35" s="4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1:20" s="5" customFormat="1" ht="25" customHeight="1">
      <c r="E36" s="6"/>
      <c r="F36" s="4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1:20" s="5" customFormat="1" ht="25" customHeight="1">
      <c r="E37" s="6"/>
      <c r="F37" s="4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1:20" s="5" customFormat="1" ht="25" customHeight="1">
      <c r="E38" s="6"/>
      <c r="F38" s="4"/>
      <c r="I38" s="43"/>
      <c r="J38" s="43" t="s">
        <v>27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</row>
    <row r="39" spans="1:20" s="5" customFormat="1" ht="25" customHeight="1">
      <c r="E39" s="6"/>
      <c r="F39" s="4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</row>
    <row r="40" spans="1:20" s="5" customFormat="1" ht="25" customHeight="1">
      <c r="E40" s="6"/>
      <c r="F40" s="4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</row>
    <row r="41" spans="1:20" s="5" customFormat="1" ht="25" customHeight="1">
      <c r="E41" s="6"/>
      <c r="F41" s="4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</row>
    <row r="42" spans="1:20" s="5" customFormat="1" ht="25" customHeight="1">
      <c r="E42" s="6"/>
      <c r="F42" s="4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</row>
    <row r="43" spans="1:20" s="5" customFormat="1" ht="25" customHeight="1">
      <c r="E43" s="6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</row>
    <row r="44" spans="1:20" s="5" customFormat="1" ht="25" customHeight="1">
      <c r="E44" s="6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</row>
    <row r="45" spans="1:20" s="5" customFormat="1" ht="25" customHeight="1">
      <c r="E45" s="6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</row>
    <row r="46" spans="1:20" s="5" customFormat="1" ht="25" customHeight="1">
      <c r="E46" s="6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</row>
    <row r="47" spans="1:20" s="5" customFormat="1" ht="25" customHeight="1">
      <c r="A47" s="3"/>
      <c r="B47" s="3"/>
      <c r="C47" s="7"/>
      <c r="D47" s="7"/>
      <c r="E47" s="8"/>
      <c r="F47" s="7"/>
      <c r="G47" s="7"/>
      <c r="H47" s="7"/>
      <c r="I47" s="45"/>
      <c r="J47" s="45"/>
      <c r="K47" s="43"/>
      <c r="L47" s="43"/>
      <c r="M47" s="43"/>
      <c r="N47" s="43"/>
      <c r="O47" s="43"/>
      <c r="P47" s="43"/>
      <c r="Q47" s="43"/>
      <c r="R47" s="43"/>
      <c r="S47" s="43"/>
      <c r="T47" s="43"/>
    </row>
    <row r="48" spans="1:20" s="5" customFormat="1" ht="25" customHeight="1">
      <c r="E48" s="6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</row>
    <row r="49" spans="5:20" s="5" customFormat="1" ht="25" customHeight="1">
      <c r="E49" s="6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</row>
    <row r="50" spans="5:20" ht="25" customHeight="1"/>
    <row r="51" spans="5:20" ht="25" customHeight="1"/>
    <row r="52" spans="5:20" ht="25" customHeight="1"/>
  </sheetData>
  <mergeCells count="15">
    <mergeCell ref="F1:G1"/>
    <mergeCell ref="D28:E28"/>
    <mergeCell ref="D17:E17"/>
    <mergeCell ref="B11:E11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</mergeCells>
  <dataValidations count="28">
    <dataValidation allowBlank="1" showInputMessage="1" showErrorMessage="1" prompt="Total projected monthly income is auto-calculated in cell to the right" sqref="B3" xr:uid="{7A7D2AEB-81F1-504D-8BB4-AF410A43D064}"/>
    <dataValidation allowBlank="1" showInputMessage="1" showErrorMessage="1" prompt="Difference is auto-calculated in this column under this heading" sqref="F17" xr:uid="{D50F6002-21C7-3E46-8BC6-E915FD6F9AF0}"/>
    <dataValidation allowBlank="1" showInputMessage="1" showErrorMessage="1" prompt="Tax expenses are in the row to the right of this heading" sqref="B29" xr:uid="{5B37042F-37B7-EB45-A9AE-43D3F1275818}"/>
    <dataValidation allowBlank="1" showInputMessage="1" showErrorMessage="1" prompt="Food expenses are in the row to the right of this heading" sqref="B21" xr:uid="{E84C746E-F0EB-8A43-9A21-AE0FC3E35D64}"/>
    <dataValidation allowBlank="1" showInputMessage="1" showErrorMessage="1" prompt="Insurance expenses are in the row to the right of this heading" sqref="B20" xr:uid="{6A615D5D-D3A0-FF4C-BB82-AA746CA89329}"/>
    <dataValidation allowBlank="1" showInputMessage="1" showErrorMessage="1" prompt="Investment expenses are in the row to the right of this heading" sqref="B27" xr:uid="{335FAA7C-4C48-7241-B084-F24D598E67AD}"/>
    <dataValidation allowBlank="1" showInputMessage="1" showErrorMessage="1" prompt="Loan expenses are in the row to the right of this heading" sqref="B26" xr:uid="{E4432DA7-398B-334B-8868-21F68AB6C94B}"/>
    <dataValidation allowBlank="1" showInputMessage="1" showErrorMessage="1" prompt="Entertainment expenses are in the row to the right of this heading" sqref="B25" xr:uid="{5FD53BF6-9F14-EE49-8F91-2BEDD78F514A}"/>
    <dataValidation allowBlank="1" showInputMessage="1" showErrorMessage="1" prompt="Personal care expenses are in the row to the right of this heading" sqref="B24" xr:uid="{2A332ECA-B86A-4D44-9B80-9395C356C3BA}"/>
    <dataValidation allowBlank="1" showInputMessage="1" showErrorMessage="1" prompt="Pet expenses are in the row to the right of this heading" sqref="B22:B23" xr:uid="{7D5F2D9E-1113-E24B-9251-B652D62216AF}"/>
    <dataValidation allowBlank="1" showInputMessage="1" showErrorMessage="1" prompt="Transport expenses are in the row to the right of this heading" sqref="B19" xr:uid="{58A70624-040A-C747-A60A-9911617CA920}"/>
    <dataValidation allowBlank="1" showInputMessage="1" showErrorMessage="1" prompt="Enter Actual Cost in this column under this heading" sqref="D17" xr:uid="{49934B43-1C00-A64A-8C47-7FBDCF7602E4}"/>
    <dataValidation allowBlank="1" showInputMessage="1" showErrorMessage="1" prompt="Enter Projected Cost in this column under this heading" sqref="C17" xr:uid="{CBDDE5BE-0905-434E-A7ED-A429C095EFC8}"/>
    <dataValidation allowBlank="1" showInputMessage="1" showErrorMessage="1" prompt="Housing expenses are in the row to the right of this heading" sqref="B18" xr:uid="{7B4DB248-6C66-2248-B50B-98ECC10590A0}"/>
    <dataValidation allowBlank="1" showInputMessage="1" showErrorMessage="1" prompt="Total actual monthly income is auto-calculated in this cell" sqref="C4" xr:uid="{3218312D-2701-C440-A743-28D44E73BA71}"/>
    <dataValidation allowBlank="1" showInputMessage="1" showErrorMessage="1" prompt="Total projected monthly income is auto-calculated in this cell" sqref="C3" xr:uid="{7536BE21-39E7-DB45-A6DA-466F91CE4D06}"/>
    <dataValidation allowBlank="1" showInputMessage="1" showErrorMessage="1" prompt="Total actual monthly income is auto-calculated in cell to the right" sqref="B4" xr:uid="{F50A5C42-E8CB-DB4F-AB29-51FFDEB507DA}"/>
    <dataValidation allowBlank="1" showInputMessage="1" showErrorMessage="1" prompt="Title of this worksheet is in this cell. Continue to cell B3 to enter projected and actual income. Expense and balance summary are auto-calculated starting in cell G3" sqref="A1" xr:uid="{04FFFAC5-17B6-F54C-B008-882B5C835EF8}"/>
    <dataValidation allowBlank="1" showInputMessage="1" showErrorMessage="1" prompt="Actual Balance is auto-calculated in this cell" sqref="C10" xr:uid="{7AE108C1-7BEE-8B4B-AACE-F3259AA03ECD}"/>
    <dataValidation allowBlank="1" showInputMessage="1" showErrorMessage="1" prompt="Difference in the projected versus actual balance is auto-calculated in cell to the right" sqref="C11:E15 B11 B13:B15 F3" xr:uid="{78BD6852-1FF4-524D-A635-7291475C538C}"/>
    <dataValidation allowBlank="1" showInputMessage="1" showErrorMessage="1" prompt="Total Expense Difference is auto-calculated in cell to the right" sqref="B8 D8:E8" xr:uid="{BCFA5FDE-39EC-C840-87C9-BE093418BCE9}"/>
    <dataValidation allowBlank="1" showInputMessage="1" showErrorMessage="1" prompt="Total Actual Expense is auto-calculated in cell to the right" sqref="B7" xr:uid="{ECEC9EF6-47C0-AF47-923F-D108229BA58D}"/>
    <dataValidation allowBlank="1" showInputMessage="1" showErrorMessage="1" prompt="Total Projected Expense is auto-calculated in cell to the right" sqref="B6" xr:uid="{458DF682-597E-014F-85B4-1AF78E4C150C}"/>
    <dataValidation allowBlank="1" showInputMessage="1" showErrorMessage="1" prompt="Total Projected Expense is auto-calculated in this cell" sqref="C9 C6" xr:uid="{7D660B16-6A5D-AA4A-8EB8-437BE2A98D35}"/>
    <dataValidation allowBlank="1" showInputMessage="1" showErrorMessage="1" prompt="Actual Balance is auto-calculated in cell to the right" sqref="B10" xr:uid="{7B5FE046-B53A-C34A-8E8C-DA8AB889CA63}"/>
    <dataValidation allowBlank="1" showInputMessage="1" showErrorMessage="1" prompt="Projected Balance is auto-calculated in cell to the right" sqref="B9" xr:uid="{9D8C588A-3C04-E44D-8680-3792AFFD92D4}"/>
    <dataValidation allowBlank="1" showInputMessage="1" showErrorMessage="1" prompt="Legal expenses are in the row to the right of this heading" sqref="B28" xr:uid="{CE7348B6-ADC4-764E-BAC6-9D4E595C32F0}"/>
    <dataValidation allowBlank="1" showInputMessage="1" showErrorMessage="1" prompt="Total Actual Expense is auto-calculated in this cell" sqref="C7" xr:uid="{CC2AEB5C-2A71-EC4A-A4F7-FD01DDDBED79}"/>
  </dataValidations>
  <pageMargins left="0.7" right="0.7" top="0.75" bottom="0.75" header="0.3" footer="0.3"/>
  <pageSetup scale="43" orientation="portrait" horizontalDpi="0" verticalDpi="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K67"/>
  <sheetViews>
    <sheetView showGridLines="0" topLeftCell="A10" zoomScale="125" zoomScaleNormal="75" zoomScaleSheetLayoutView="25" zoomScalePageLayoutView="50" workbookViewId="0">
      <selection activeCell="G19" sqref="G19"/>
    </sheetView>
  </sheetViews>
  <sheetFormatPr baseColWidth="10" defaultColWidth="8.83203125" defaultRowHeight="14"/>
  <cols>
    <col min="1" max="1" width="6.83203125" customWidth="1"/>
    <col min="2" max="2" width="36" customWidth="1"/>
    <col min="3" max="5" width="18.1640625" customWidth="1"/>
    <col min="6" max="6" width="6.83203125" customWidth="1"/>
    <col min="7" max="7" width="34.83203125" customWidth="1"/>
    <col min="8" max="9" width="18.1640625" customWidth="1"/>
    <col min="10" max="10" width="20.33203125" customWidth="1"/>
    <col min="11" max="11" width="6.83203125" customWidth="1"/>
  </cols>
  <sheetData>
    <row r="1" spans="1:11" ht="71.5" customHeight="1">
      <c r="A1" s="71" t="s">
        <v>0</v>
      </c>
      <c r="B1" s="71"/>
      <c r="C1" s="71"/>
      <c r="D1" s="71"/>
      <c r="E1" s="71"/>
      <c r="F1" s="71"/>
      <c r="G1" s="71"/>
      <c r="H1" s="71"/>
      <c r="I1" s="63" t="s">
        <v>1</v>
      </c>
      <c r="J1" s="63"/>
      <c r="K1" s="9"/>
    </row>
    <row r="2" spans="1:11" ht="35" customHeight="1">
      <c r="A2" s="10"/>
      <c r="B2" s="17"/>
      <c r="C2" s="17"/>
      <c r="D2" s="17"/>
      <c r="E2" s="17"/>
      <c r="F2" s="17"/>
      <c r="G2" s="17"/>
      <c r="H2" s="17"/>
      <c r="I2" s="17"/>
      <c r="J2" s="17"/>
      <c r="K2" s="10"/>
    </row>
    <row r="3" spans="1:11" ht="25" customHeight="1">
      <c r="A3" s="10"/>
      <c r="B3" s="72" t="s">
        <v>28</v>
      </c>
      <c r="C3" s="80" t="s">
        <v>29</v>
      </c>
      <c r="D3" s="80"/>
      <c r="E3" s="18">
        <v>2500</v>
      </c>
      <c r="F3" s="10"/>
      <c r="G3" s="70" t="s">
        <v>10</v>
      </c>
      <c r="H3" s="70"/>
      <c r="I3" s="70"/>
      <c r="J3" s="70"/>
      <c r="K3" s="10"/>
    </row>
    <row r="4" spans="1:11" ht="25" customHeight="1">
      <c r="A4" s="10"/>
      <c r="B4" s="73"/>
      <c r="C4" s="80" t="s">
        <v>30</v>
      </c>
      <c r="D4" s="80"/>
      <c r="E4" s="18">
        <v>500</v>
      </c>
      <c r="F4" s="19"/>
      <c r="G4" s="10"/>
      <c r="H4" s="10"/>
      <c r="I4" s="10"/>
      <c r="J4" s="10"/>
      <c r="K4" s="10"/>
    </row>
    <row r="5" spans="1:11" ht="25" customHeight="1">
      <c r="A5" s="10"/>
      <c r="B5" s="74" t="s">
        <v>31</v>
      </c>
      <c r="C5" s="75"/>
      <c r="D5" s="76"/>
      <c r="E5" s="20">
        <f>SUM(E3:E4)</f>
        <v>3000</v>
      </c>
      <c r="F5" s="19"/>
      <c r="G5" s="10"/>
      <c r="H5" s="10"/>
      <c r="I5" s="10"/>
      <c r="J5" s="10"/>
      <c r="K5" s="10"/>
    </row>
    <row r="6" spans="1:11" ht="25" customHeight="1">
      <c r="A6" s="10"/>
      <c r="B6" s="72" t="s">
        <v>32</v>
      </c>
      <c r="C6" s="81" t="s">
        <v>29</v>
      </c>
      <c r="D6" s="81"/>
      <c r="E6" s="18">
        <v>4000</v>
      </c>
      <c r="F6" s="19"/>
      <c r="G6" s="10"/>
      <c r="H6" s="10"/>
      <c r="I6" s="10"/>
      <c r="J6" s="10"/>
      <c r="K6" s="10"/>
    </row>
    <row r="7" spans="1:11" ht="25" customHeight="1">
      <c r="A7" s="10"/>
      <c r="B7" s="73"/>
      <c r="C7" s="81" t="s">
        <v>30</v>
      </c>
      <c r="D7" s="81"/>
      <c r="E7" s="18">
        <v>500</v>
      </c>
      <c r="F7" s="19"/>
      <c r="G7" s="10"/>
      <c r="H7" s="10"/>
      <c r="I7" s="10"/>
      <c r="J7" s="10"/>
      <c r="K7" s="10"/>
    </row>
    <row r="8" spans="1:11" ht="25" customHeight="1">
      <c r="A8" s="10"/>
      <c r="B8" s="77" t="s">
        <v>33</v>
      </c>
      <c r="C8" s="78"/>
      <c r="D8" s="79"/>
      <c r="E8" s="20">
        <f>SUM(E6:E7)</f>
        <v>4500</v>
      </c>
      <c r="F8" s="19"/>
      <c r="G8" s="10"/>
      <c r="H8" s="10"/>
      <c r="I8" s="10"/>
      <c r="J8" s="10"/>
      <c r="K8" s="10"/>
    </row>
    <row r="9" spans="1:11" ht="25" customHeight="1">
      <c r="A9" s="10"/>
      <c r="B9" s="11" t="s">
        <v>6</v>
      </c>
      <c r="C9" s="85" t="s">
        <v>34</v>
      </c>
      <c r="D9" s="86"/>
      <c r="E9" s="18">
        <f>SUM(C27,C37,C44,C50,C58,C65,H24,H32,H39,H45,H51,H57)</f>
        <v>2960</v>
      </c>
      <c r="F9" s="19"/>
      <c r="G9" s="10"/>
      <c r="H9" s="10"/>
      <c r="I9" s="10"/>
      <c r="J9" s="10"/>
      <c r="K9" s="10"/>
    </row>
    <row r="10" spans="1:11" ht="25" customHeight="1">
      <c r="A10" s="10"/>
      <c r="B10" s="11" t="s">
        <v>7</v>
      </c>
      <c r="C10" s="85" t="s">
        <v>35</v>
      </c>
      <c r="D10" s="86"/>
      <c r="E10" s="18">
        <f>SUM(D27,D37,D44,D50,D58,D65,I24,I32,I39,I45,I51,I57)</f>
        <v>2890</v>
      </c>
      <c r="F10" s="19"/>
      <c r="G10" s="10"/>
      <c r="H10" s="10"/>
      <c r="I10" s="10"/>
      <c r="J10" s="10"/>
      <c r="K10" s="10"/>
    </row>
    <row r="11" spans="1:11" ht="25" customHeight="1">
      <c r="A11" s="10"/>
      <c r="B11" s="82" t="s">
        <v>36</v>
      </c>
      <c r="C11" s="83"/>
      <c r="D11" s="84"/>
      <c r="E11" s="21">
        <f>E9-E10</f>
        <v>70</v>
      </c>
      <c r="F11" s="19"/>
      <c r="G11" s="10"/>
      <c r="H11" s="10"/>
      <c r="I11" s="10"/>
      <c r="J11" s="10"/>
      <c r="K11" s="10"/>
    </row>
    <row r="12" spans="1:11" ht="25" customHeight="1">
      <c r="A12" s="10"/>
      <c r="B12" s="11" t="s">
        <v>8</v>
      </c>
      <c r="C12" s="85" t="s">
        <v>37</v>
      </c>
      <c r="D12" s="86"/>
      <c r="E12" s="18">
        <f>E5-E9</f>
        <v>40</v>
      </c>
      <c r="F12" s="19"/>
      <c r="G12" s="10"/>
      <c r="H12" s="10"/>
      <c r="I12" s="10"/>
      <c r="J12" s="10"/>
      <c r="K12" s="10"/>
    </row>
    <row r="13" spans="1:11" ht="25" customHeight="1">
      <c r="A13" s="10"/>
      <c r="B13" s="11" t="s">
        <v>9</v>
      </c>
      <c r="C13" s="85" t="s">
        <v>38</v>
      </c>
      <c r="D13" s="86"/>
      <c r="E13" s="18">
        <f>E8-E10</f>
        <v>1610</v>
      </c>
      <c r="F13" s="19"/>
      <c r="G13" s="10"/>
      <c r="H13" s="10"/>
      <c r="I13" s="10"/>
      <c r="J13" s="10"/>
      <c r="K13" s="10"/>
    </row>
    <row r="14" spans="1:11" ht="25" customHeight="1">
      <c r="A14" s="10"/>
      <c r="B14" s="82" t="s">
        <v>39</v>
      </c>
      <c r="C14" s="83"/>
      <c r="D14" s="84"/>
      <c r="E14" s="20">
        <f>E8-E5</f>
        <v>1500</v>
      </c>
      <c r="F14" s="19"/>
      <c r="G14" s="10"/>
      <c r="H14" s="10"/>
      <c r="I14" s="10"/>
      <c r="J14" s="10"/>
      <c r="K14" s="10"/>
    </row>
    <row r="15" spans="1:11" ht="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25" customHeight="1">
      <c r="A16" s="10"/>
      <c r="B16" s="13" t="s">
        <v>15</v>
      </c>
      <c r="C16" s="13" t="s">
        <v>12</v>
      </c>
      <c r="D16" s="13" t="s">
        <v>13</v>
      </c>
      <c r="E16" s="13" t="s">
        <v>14</v>
      </c>
      <c r="F16" s="19"/>
      <c r="G16" s="13" t="s">
        <v>21</v>
      </c>
      <c r="H16" s="13" t="s">
        <v>12</v>
      </c>
      <c r="I16" s="13" t="s">
        <v>13</v>
      </c>
      <c r="J16" s="13" t="s">
        <v>14</v>
      </c>
      <c r="K16" s="10"/>
    </row>
    <row r="17" spans="1:11" ht="25" customHeight="1">
      <c r="A17" s="10"/>
      <c r="B17" s="12" t="s">
        <v>40</v>
      </c>
      <c r="C17" s="22">
        <v>1500</v>
      </c>
      <c r="D17" s="22">
        <v>1400</v>
      </c>
      <c r="E17" s="22">
        <f>Housing[[#This Row],[PROJECTED COST]]-Housing[[#This Row],[ACTUAL COST]]</f>
        <v>100</v>
      </c>
      <c r="F17" s="19"/>
      <c r="G17" s="12" t="s">
        <v>41</v>
      </c>
      <c r="H17" s="22">
        <v>100</v>
      </c>
      <c r="I17" s="22">
        <v>100</v>
      </c>
      <c r="J17" s="22">
        <f>PersonalCare[[#This Row],[PROJECTED COST]]-PersonalCare[[#This Row],[ACTUAL COST]]</f>
        <v>0</v>
      </c>
      <c r="K17" s="10"/>
    </row>
    <row r="18" spans="1:11" ht="25" customHeight="1">
      <c r="A18" s="10"/>
      <c r="B18" s="12" t="s">
        <v>42</v>
      </c>
      <c r="C18" s="22">
        <v>60</v>
      </c>
      <c r="D18" s="22">
        <v>100</v>
      </c>
      <c r="E18" s="22">
        <f>Housing[[#This Row],[PROJECTED COST]]-Housing[[#This Row],[ACTUAL COST]]</f>
        <v>-40</v>
      </c>
      <c r="F18" s="19"/>
      <c r="G18" s="12" t="s">
        <v>87</v>
      </c>
      <c r="H18" s="22"/>
      <c r="I18" s="22"/>
      <c r="J18" s="22">
        <f>PersonalCare[[#This Row],[PROJECTED COST]]-PersonalCare[[#This Row],[ACTUAL COST]]</f>
        <v>0</v>
      </c>
      <c r="K18" s="10"/>
    </row>
    <row r="19" spans="1:11" ht="25" customHeight="1">
      <c r="A19" s="10"/>
      <c r="B19" s="12" t="s">
        <v>43</v>
      </c>
      <c r="C19" s="22">
        <v>50</v>
      </c>
      <c r="D19" s="22">
        <v>60</v>
      </c>
      <c r="E19" s="22">
        <f>Housing[[#This Row],[PROJECTED COST]]-Housing[[#This Row],[ACTUAL COST]]</f>
        <v>-10</v>
      </c>
      <c r="F19" s="19"/>
      <c r="G19" s="12" t="s">
        <v>44</v>
      </c>
      <c r="H19" s="22"/>
      <c r="I19" s="22"/>
      <c r="J19" s="22">
        <f>PersonalCare[[#This Row],[PROJECTED COST]]-PersonalCare[[#This Row],[ACTUAL COST]]</f>
        <v>0</v>
      </c>
      <c r="K19" s="10"/>
    </row>
    <row r="20" spans="1:11" ht="25" customHeight="1">
      <c r="A20" s="10"/>
      <c r="B20" s="12" t="s">
        <v>45</v>
      </c>
      <c r="C20" s="22">
        <v>200</v>
      </c>
      <c r="D20" s="22">
        <v>180</v>
      </c>
      <c r="E20" s="22">
        <f>Housing[[#This Row],[PROJECTED COST]]-Housing[[#This Row],[ACTUAL COST]]</f>
        <v>20</v>
      </c>
      <c r="F20" s="19"/>
      <c r="G20" s="12" t="s">
        <v>46</v>
      </c>
      <c r="H20" s="22"/>
      <c r="I20" s="22"/>
      <c r="J20" s="22">
        <f>PersonalCare[[#This Row],[PROJECTED COST]]-PersonalCare[[#This Row],[ACTUAL COST]]</f>
        <v>0</v>
      </c>
      <c r="K20" s="10"/>
    </row>
    <row r="21" spans="1:11" ht="25" customHeight="1">
      <c r="A21" s="10"/>
      <c r="B21" s="12" t="s">
        <v>47</v>
      </c>
      <c r="C21" s="22"/>
      <c r="D21" s="22"/>
      <c r="E21" s="22">
        <f>Housing[[#This Row],[PROJECTED COST]]-Housing[[#This Row],[ACTUAL COST]]</f>
        <v>0</v>
      </c>
      <c r="F21" s="19"/>
      <c r="G21" s="12" t="s">
        <v>48</v>
      </c>
      <c r="H21" s="22"/>
      <c r="I21" s="22"/>
      <c r="J21" s="22">
        <f>PersonalCare[[#This Row],[PROJECTED COST]]-PersonalCare[[#This Row],[ACTUAL COST]]</f>
        <v>0</v>
      </c>
      <c r="K21" s="10"/>
    </row>
    <row r="22" spans="1:11" ht="25" customHeight="1">
      <c r="A22" s="10"/>
      <c r="B22" s="12" t="s">
        <v>49</v>
      </c>
      <c r="C22" s="22"/>
      <c r="D22" s="22"/>
      <c r="E22" s="22">
        <f>Housing[[#This Row],[PROJECTED COST]]-Housing[[#This Row],[ACTUAL COST]]</f>
        <v>0</v>
      </c>
      <c r="F22" s="19"/>
      <c r="G22" s="12" t="s">
        <v>50</v>
      </c>
      <c r="H22" s="22"/>
      <c r="I22" s="22"/>
      <c r="J22" s="22">
        <f>PersonalCare[[#This Row],[PROJECTED COST]]-PersonalCare[[#This Row],[ACTUAL COST]]</f>
        <v>0</v>
      </c>
      <c r="K22" s="10"/>
    </row>
    <row r="23" spans="1:11" ht="25" customHeight="1">
      <c r="A23" s="10"/>
      <c r="B23" s="12" t="s">
        <v>51</v>
      </c>
      <c r="C23" s="22"/>
      <c r="D23" s="22"/>
      <c r="E23" s="22">
        <f>Housing[[#This Row],[PROJECTED COST]]-Housing[[#This Row],[ACTUAL COST]]</f>
        <v>0</v>
      </c>
      <c r="F23" s="19"/>
      <c r="G23" s="12" t="s">
        <v>52</v>
      </c>
      <c r="H23" s="22"/>
      <c r="I23" s="22"/>
      <c r="J23" s="22">
        <f>PersonalCare[[#This Row],[PROJECTED COST]]-PersonalCare[[#This Row],[ACTUAL COST]]</f>
        <v>0</v>
      </c>
      <c r="K23" s="10"/>
    </row>
    <row r="24" spans="1:11" ht="25" customHeight="1">
      <c r="A24" s="10"/>
      <c r="B24" s="12" t="s">
        <v>53</v>
      </c>
      <c r="C24" s="22"/>
      <c r="D24" s="22"/>
      <c r="E24" s="22">
        <f>Housing[[#This Row],[PROJECTED COST]]-Housing[[#This Row],[ACTUAL COST]]</f>
        <v>0</v>
      </c>
      <c r="F24" s="19"/>
      <c r="G24" s="14" t="s">
        <v>54</v>
      </c>
      <c r="H24" s="23">
        <f>SUBTOTAL(109,PersonalCare[PROJECTED COST])</f>
        <v>100</v>
      </c>
      <c r="I24" s="24">
        <f>SUBTOTAL(109,PersonalCare[ACTUAL COST])</f>
        <v>100</v>
      </c>
      <c r="J24" s="24">
        <f>SUBTOTAL(109,PersonalCare[DIFFERENCE])</f>
        <v>0</v>
      </c>
      <c r="K24" s="10"/>
    </row>
    <row r="25" spans="1:11" ht="25" customHeight="1">
      <c r="A25" s="10"/>
      <c r="B25" s="12" t="s">
        <v>55</v>
      </c>
      <c r="C25" s="22"/>
      <c r="D25" s="22"/>
      <c r="E25" s="22">
        <f>Housing[[#This Row],[PROJECTED COST]]-Housing[[#This Row],[ACTUAL COST]]</f>
        <v>0</v>
      </c>
      <c r="F25" s="19"/>
      <c r="G25" s="19"/>
      <c r="H25" s="19"/>
      <c r="I25" s="19"/>
      <c r="J25" s="19"/>
      <c r="K25" s="10"/>
    </row>
    <row r="26" spans="1:11" ht="25" customHeight="1">
      <c r="A26" s="10"/>
      <c r="B26" s="12" t="s">
        <v>52</v>
      </c>
      <c r="C26" s="22"/>
      <c r="D26" s="22"/>
      <c r="E26" s="22">
        <f>Housing[[#This Row],[PROJECTED COST]]-Housing[[#This Row],[ACTUAL COST]]</f>
        <v>0</v>
      </c>
      <c r="F26" s="19"/>
      <c r="G26" s="13" t="s">
        <v>22</v>
      </c>
      <c r="H26" s="13" t="s">
        <v>12</v>
      </c>
      <c r="I26" s="13" t="s">
        <v>13</v>
      </c>
      <c r="J26" s="13" t="s">
        <v>14</v>
      </c>
      <c r="K26" s="10"/>
    </row>
    <row r="27" spans="1:11" ht="25" customHeight="1">
      <c r="A27" s="10"/>
      <c r="B27" s="15" t="s">
        <v>54</v>
      </c>
      <c r="C27" s="24">
        <f>SUBTOTAL(109,Housing[PROJECTED COST])</f>
        <v>1810</v>
      </c>
      <c r="D27" s="24">
        <f>SUBTOTAL(109,Housing[ACTUAL COST])</f>
        <v>1740</v>
      </c>
      <c r="E27" s="24">
        <f>SUBTOTAL(109,Housing[DIFFERENCE])</f>
        <v>70</v>
      </c>
      <c r="F27" s="19"/>
      <c r="G27" s="12" t="s">
        <v>86</v>
      </c>
      <c r="H27" s="22">
        <v>100</v>
      </c>
      <c r="I27" s="22">
        <v>100</v>
      </c>
      <c r="J27" s="22">
        <f>Entertainment[[#This Row],[PROJECTED COST]]-Entertainment[[#This Row],[ACTUAL COST]]</f>
        <v>0</v>
      </c>
      <c r="K27" s="10"/>
    </row>
    <row r="28" spans="1:11" ht="25" customHeight="1">
      <c r="A28" s="10"/>
      <c r="B28" s="19"/>
      <c r="C28" s="19"/>
      <c r="D28" s="19"/>
      <c r="E28" s="19"/>
      <c r="F28" s="19"/>
      <c r="G28" s="12" t="s">
        <v>56</v>
      </c>
      <c r="H28" s="22"/>
      <c r="I28" s="22"/>
      <c r="J28" s="22">
        <f>Entertainment[[#This Row],[PROJECTED COST]]-Entertainment[[#This Row],[ACTUAL COST]]</f>
        <v>0</v>
      </c>
      <c r="K28" s="10"/>
    </row>
    <row r="29" spans="1:11" ht="25" customHeight="1">
      <c r="A29" s="10"/>
      <c r="B29" s="13" t="s">
        <v>16</v>
      </c>
      <c r="C29" s="13" t="s">
        <v>12</v>
      </c>
      <c r="D29" s="13" t="s">
        <v>13</v>
      </c>
      <c r="E29" s="13" t="s">
        <v>14</v>
      </c>
      <c r="F29" s="19"/>
      <c r="G29" s="12" t="s">
        <v>57</v>
      </c>
      <c r="H29" s="22"/>
      <c r="I29" s="22"/>
      <c r="J29" s="22">
        <f>Entertainment[[#This Row],[PROJECTED COST]]-Entertainment[[#This Row],[ACTUAL COST]]</f>
        <v>0</v>
      </c>
      <c r="K29" s="10"/>
    </row>
    <row r="30" spans="1:11" ht="25" customHeight="1">
      <c r="A30" s="10"/>
      <c r="B30" s="61" t="s">
        <v>58</v>
      </c>
      <c r="C30" s="22">
        <v>100</v>
      </c>
      <c r="D30" s="22">
        <v>100</v>
      </c>
      <c r="E30" s="25">
        <f>Transport[[#This Row],[PROJECTED COST]]-Transport[[#This Row],[ACTUAL COST]]</f>
        <v>0</v>
      </c>
      <c r="F30" s="19"/>
      <c r="G30" s="12" t="s">
        <v>59</v>
      </c>
      <c r="H30" s="22"/>
      <c r="I30" s="22"/>
      <c r="J30" s="22">
        <f>Entertainment[[#This Row],[PROJECTED COST]]-Entertainment[[#This Row],[ACTUAL COST]]</f>
        <v>0</v>
      </c>
      <c r="K30" s="10"/>
    </row>
    <row r="31" spans="1:11" ht="25" customHeight="1">
      <c r="A31" s="10"/>
      <c r="B31" s="61" t="s">
        <v>60</v>
      </c>
      <c r="C31" s="22"/>
      <c r="D31" s="22"/>
      <c r="E31" s="25">
        <f>Transport[[#This Row],[PROJECTED COST]]-Transport[[#This Row],[ACTUAL COST]]</f>
        <v>0</v>
      </c>
      <c r="F31" s="19"/>
      <c r="G31" s="12" t="s">
        <v>52</v>
      </c>
      <c r="H31" s="22"/>
      <c r="I31" s="22"/>
      <c r="J31" s="22">
        <f>Entertainment[[#This Row],[PROJECTED COST]]-Entertainment[[#This Row],[ACTUAL COST]]</f>
        <v>0</v>
      </c>
      <c r="K31" s="10"/>
    </row>
    <row r="32" spans="1:11" ht="25" customHeight="1">
      <c r="A32" s="10"/>
      <c r="B32" s="61" t="s">
        <v>61</v>
      </c>
      <c r="C32" s="22"/>
      <c r="D32" s="22"/>
      <c r="E32" s="25">
        <f>Transport[[#This Row],[PROJECTED COST]]-Transport[[#This Row],[ACTUAL COST]]</f>
        <v>0</v>
      </c>
      <c r="F32" s="19"/>
      <c r="G32" s="15" t="s">
        <v>54</v>
      </c>
      <c r="H32" s="24">
        <f>SUBTOTAL(109,Entertainment[PROJECTED COST])</f>
        <v>100</v>
      </c>
      <c r="I32" s="24">
        <f>SUBTOTAL(109,Entertainment[ACTUAL COST])</f>
        <v>100</v>
      </c>
      <c r="J32" s="24">
        <f>SUBTOTAL(109,Entertainment[DIFFERENCE])</f>
        <v>0</v>
      </c>
      <c r="K32" s="10"/>
    </row>
    <row r="33" spans="1:11" ht="25" customHeight="1">
      <c r="A33" s="10"/>
      <c r="B33" s="61" t="s">
        <v>62</v>
      </c>
      <c r="C33" s="22"/>
      <c r="D33" s="22"/>
      <c r="E33" s="25">
        <f>Transport[[#This Row],[PROJECTED COST]]-Transport[[#This Row],[ACTUAL COST]]</f>
        <v>0</v>
      </c>
      <c r="F33" s="19"/>
      <c r="G33" s="19"/>
      <c r="H33" s="19"/>
      <c r="I33" s="19"/>
      <c r="J33" s="19"/>
      <c r="K33" s="10"/>
    </row>
    <row r="34" spans="1:11" ht="25" customHeight="1">
      <c r="A34" s="10"/>
      <c r="B34" s="61" t="s">
        <v>63</v>
      </c>
      <c r="C34" s="22"/>
      <c r="D34" s="22"/>
      <c r="E34" s="25">
        <f>Transport[[#This Row],[PROJECTED COST]]-Transport[[#This Row],[ACTUAL COST]]</f>
        <v>0</v>
      </c>
      <c r="F34" s="19"/>
      <c r="G34" s="13" t="s">
        <v>23</v>
      </c>
      <c r="H34" s="13" t="s">
        <v>12</v>
      </c>
      <c r="I34" s="13" t="s">
        <v>13</v>
      </c>
      <c r="J34" s="13" t="s">
        <v>14</v>
      </c>
      <c r="K34" s="10"/>
    </row>
    <row r="35" spans="1:11" ht="25" customHeight="1">
      <c r="A35" s="10"/>
      <c r="B35" s="61" t="s">
        <v>64</v>
      </c>
      <c r="C35" s="22"/>
      <c r="D35" s="22"/>
      <c r="E35" s="25">
        <f>Transport[[#This Row],[PROJECTED COST]]-Transport[[#This Row],[ACTUAL COST]]</f>
        <v>0</v>
      </c>
      <c r="F35" s="19"/>
      <c r="G35" s="12" t="s">
        <v>65</v>
      </c>
      <c r="H35" s="22">
        <v>100</v>
      </c>
      <c r="I35" s="22">
        <v>100</v>
      </c>
      <c r="J35" s="22">
        <f>Loans2[[#This Row],[PROJECTED COST]]-Loans2[[#This Row],[ACTUAL COST]]</f>
        <v>0</v>
      </c>
      <c r="K35" s="10"/>
    </row>
    <row r="36" spans="1:11" ht="25" customHeight="1">
      <c r="A36" s="10"/>
      <c r="B36" s="61" t="s">
        <v>52</v>
      </c>
      <c r="C36" s="22"/>
      <c r="D36" s="22"/>
      <c r="E36" s="25">
        <f>Transport[[#This Row],[PROJECTED COST]]-Transport[[#This Row],[ACTUAL COST]]</f>
        <v>0</v>
      </c>
      <c r="F36" s="19"/>
      <c r="G36" s="12" t="s">
        <v>66</v>
      </c>
      <c r="H36" s="22"/>
      <c r="I36" s="22"/>
      <c r="J36" s="22">
        <f>Loans2[[#This Row],[PROJECTED COST]]-Loans2[[#This Row],[ACTUAL COST]]</f>
        <v>0</v>
      </c>
      <c r="K36" s="10"/>
    </row>
    <row r="37" spans="1:11" ht="25" customHeight="1">
      <c r="A37" s="10"/>
      <c r="B37" s="16" t="s">
        <v>54</v>
      </c>
      <c r="C37" s="26">
        <f>SUBTOTAL(109,Transport[PROJECTED COST])</f>
        <v>100</v>
      </c>
      <c r="D37" s="26">
        <f>SUBTOTAL(109,Transport[ACTUAL COST])</f>
        <v>100</v>
      </c>
      <c r="E37" s="27">
        <f>SUBTOTAL(109,Transport[DIFFERENCE])</f>
        <v>0</v>
      </c>
      <c r="F37" s="19"/>
      <c r="G37" s="12" t="s">
        <v>67</v>
      </c>
      <c r="H37" s="22"/>
      <c r="I37" s="22"/>
      <c r="J37" s="22">
        <f>Loans2[[#This Row],[PROJECTED COST]]-Loans2[[#This Row],[ACTUAL COST]]</f>
        <v>0</v>
      </c>
      <c r="K37" s="10"/>
    </row>
    <row r="38" spans="1:11" ht="25" customHeight="1">
      <c r="A38" s="10"/>
      <c r="B38" s="19"/>
      <c r="C38" s="19"/>
      <c r="D38" s="19"/>
      <c r="E38" s="19"/>
      <c r="F38" s="19"/>
      <c r="G38" s="12" t="s">
        <v>52</v>
      </c>
      <c r="H38" s="22"/>
      <c r="I38" s="22"/>
      <c r="J38" s="22">
        <f>Loans2[[#This Row],[PROJECTED COST]]-Loans2[[#This Row],[ACTUAL COST]]</f>
        <v>0</v>
      </c>
      <c r="K38" s="10"/>
    </row>
    <row r="39" spans="1:11" ht="25" customHeight="1">
      <c r="A39" s="10"/>
      <c r="B39" s="13" t="s">
        <v>17</v>
      </c>
      <c r="C39" s="13" t="s">
        <v>12</v>
      </c>
      <c r="D39" s="13" t="s">
        <v>13</v>
      </c>
      <c r="E39" s="13" t="s">
        <v>14</v>
      </c>
      <c r="F39" s="19"/>
      <c r="G39" s="15" t="s">
        <v>54</v>
      </c>
      <c r="H39" s="24">
        <f>SUBTOTAL(109,Loans2[PROJECTED COST])</f>
        <v>100</v>
      </c>
      <c r="I39" s="24">
        <f>SUBTOTAL(109,Loans2[ACTUAL COST])</f>
        <v>100</v>
      </c>
      <c r="J39" s="24">
        <f>SUBTOTAL(109,Loans2[DIFFERENCE])</f>
        <v>0</v>
      </c>
      <c r="K39" s="10"/>
    </row>
    <row r="40" spans="1:11" ht="25" customHeight="1">
      <c r="A40" s="10"/>
      <c r="B40" s="12" t="s">
        <v>68</v>
      </c>
      <c r="C40" s="22">
        <v>100</v>
      </c>
      <c r="D40" s="22">
        <v>100</v>
      </c>
      <c r="E40" s="22">
        <f>Insurance[[#This Row],[PROJECTED COST]]-Insurance[[#This Row],[ACTUAL COST]]</f>
        <v>0</v>
      </c>
      <c r="F40" s="19"/>
      <c r="G40" s="19"/>
      <c r="H40" s="19"/>
      <c r="I40" s="19"/>
      <c r="J40" s="19"/>
      <c r="K40" s="10"/>
    </row>
    <row r="41" spans="1:11" ht="25" customHeight="1">
      <c r="A41" s="10"/>
      <c r="B41" s="12" t="s">
        <v>69</v>
      </c>
      <c r="C41" s="22"/>
      <c r="D41" s="22"/>
      <c r="E41" s="22">
        <f>Insurance[[#This Row],[PROJECTED COST]]-Insurance[[#This Row],[ACTUAL COST]]</f>
        <v>0</v>
      </c>
      <c r="F41" s="19"/>
      <c r="G41" s="13" t="s">
        <v>24</v>
      </c>
      <c r="H41" s="13" t="s">
        <v>12</v>
      </c>
      <c r="I41" s="13" t="s">
        <v>13</v>
      </c>
      <c r="J41" s="13" t="s">
        <v>14</v>
      </c>
      <c r="K41" s="10"/>
    </row>
    <row r="42" spans="1:11" ht="25" customHeight="1">
      <c r="A42" s="10"/>
      <c r="B42" s="12" t="s">
        <v>70</v>
      </c>
      <c r="C42" s="22"/>
      <c r="D42" s="22"/>
      <c r="E42" s="22">
        <f>Insurance[[#This Row],[PROJECTED COST]]-Insurance[[#This Row],[ACTUAL COST]]</f>
        <v>0</v>
      </c>
      <c r="F42" s="19"/>
      <c r="G42" s="12" t="s">
        <v>71</v>
      </c>
      <c r="H42" s="22">
        <v>250</v>
      </c>
      <c r="I42" s="22">
        <v>250</v>
      </c>
      <c r="J42" s="22">
        <f>SavingsOrInvestment[[#This Row],[PROJECTED COST]]-SavingsOrInvestment[[#This Row],[ACTUAL COST]]</f>
        <v>0</v>
      </c>
      <c r="K42" s="10"/>
    </row>
    <row r="43" spans="1:11" ht="25" customHeight="1">
      <c r="A43" s="10"/>
      <c r="B43" s="12" t="s">
        <v>52</v>
      </c>
      <c r="C43" s="22"/>
      <c r="D43" s="22"/>
      <c r="E43" s="22">
        <f>Insurance[[#This Row],[PROJECTED COST]]-Insurance[[#This Row],[ACTUAL COST]]</f>
        <v>0</v>
      </c>
      <c r="F43" s="19"/>
      <c r="G43" s="12" t="s">
        <v>72</v>
      </c>
      <c r="H43" s="22"/>
      <c r="I43" s="22"/>
      <c r="J43" s="22">
        <f>SavingsOrInvestment[[#This Row],[PROJECTED COST]]-SavingsOrInvestment[[#This Row],[ACTUAL COST]]</f>
        <v>0</v>
      </c>
      <c r="K43" s="10"/>
    </row>
    <row r="44" spans="1:11" ht="25" customHeight="1">
      <c r="A44" s="10"/>
      <c r="B44" s="14" t="s">
        <v>54</v>
      </c>
      <c r="C44" s="24">
        <f>SUBTOTAL(109,Insurance[PROJECTED COST])</f>
        <v>100</v>
      </c>
      <c r="D44" s="24">
        <f>SUBTOTAL(109,Insurance[ACTUAL COST])</f>
        <v>100</v>
      </c>
      <c r="E44" s="24">
        <f>SUBTOTAL(109,Insurance[DIFFERENCE])</f>
        <v>0</v>
      </c>
      <c r="F44" s="19"/>
      <c r="G44" s="12" t="s">
        <v>52</v>
      </c>
      <c r="H44" s="22"/>
      <c r="I44" s="22"/>
      <c r="J44" s="22">
        <f>SavingsOrInvestment[[#This Row],[PROJECTED COST]]-SavingsOrInvestment[[#This Row],[ACTUAL COST]]</f>
        <v>0</v>
      </c>
      <c r="K44" s="10"/>
    </row>
    <row r="45" spans="1:11" ht="25" customHeight="1">
      <c r="A45" s="10"/>
      <c r="B45" s="19"/>
      <c r="C45" s="19"/>
      <c r="D45" s="19"/>
      <c r="E45" s="19"/>
      <c r="F45" s="19"/>
      <c r="G45" s="15" t="s">
        <v>54</v>
      </c>
      <c r="H45" s="24">
        <f>SUBTOTAL(109,SavingsOrInvestment[PROJECTED COST])</f>
        <v>250</v>
      </c>
      <c r="I45" s="24">
        <f>SUBTOTAL(109,SavingsOrInvestment[ACTUAL COST])</f>
        <v>250</v>
      </c>
      <c r="J45" s="24">
        <f>SUBTOTAL(109,SavingsOrInvestment[DIFFERENCE])</f>
        <v>0</v>
      </c>
      <c r="K45" s="10"/>
    </row>
    <row r="46" spans="1:11" ht="25" customHeight="1">
      <c r="A46" s="10"/>
      <c r="B46" s="13" t="s">
        <v>18</v>
      </c>
      <c r="C46" s="13" t="s">
        <v>12</v>
      </c>
      <c r="D46" s="13" t="s">
        <v>13</v>
      </c>
      <c r="E46" s="13" t="s">
        <v>14</v>
      </c>
      <c r="F46" s="19"/>
      <c r="G46" s="19"/>
      <c r="H46" s="19"/>
      <c r="I46" s="19"/>
      <c r="J46" s="19"/>
      <c r="K46" s="10"/>
    </row>
    <row r="47" spans="1:11" ht="25" customHeight="1">
      <c r="A47" s="10"/>
      <c r="B47" s="12" t="s">
        <v>73</v>
      </c>
      <c r="C47" s="22">
        <v>100</v>
      </c>
      <c r="D47" s="22">
        <v>100</v>
      </c>
      <c r="E47" s="22">
        <f>Food[[#This Row],[PROJECTED COST]]-Food[[#This Row],[ACTUAL COST]]</f>
        <v>0</v>
      </c>
      <c r="F47" s="19"/>
      <c r="G47" s="13" t="s">
        <v>25</v>
      </c>
      <c r="H47" s="13" t="s">
        <v>12</v>
      </c>
      <c r="I47" s="13" t="s">
        <v>13</v>
      </c>
      <c r="J47" s="13" t="s">
        <v>14</v>
      </c>
      <c r="K47" s="10"/>
    </row>
    <row r="48" spans="1:11" ht="25" customHeight="1">
      <c r="A48" s="10"/>
      <c r="B48" s="12" t="s">
        <v>74</v>
      </c>
      <c r="C48" s="22"/>
      <c r="D48" s="22"/>
      <c r="E48" s="22">
        <f>Food[[#This Row],[PROJECTED COST]]-Food[[#This Row],[ACTUAL COST]]</f>
        <v>0</v>
      </c>
      <c r="F48" s="19"/>
      <c r="G48" s="12" t="s">
        <v>75</v>
      </c>
      <c r="H48" s="22">
        <v>100</v>
      </c>
      <c r="I48" s="22">
        <v>100</v>
      </c>
      <c r="J48" s="22">
        <f>Legal[[#This Row],[PROJECTED COST]]-Legal[[#This Row],[ACTUAL COST]]</f>
        <v>0</v>
      </c>
      <c r="K48" s="10"/>
    </row>
    <row r="49" spans="1:11" ht="25" customHeight="1">
      <c r="A49" s="10"/>
      <c r="B49" s="12" t="s">
        <v>52</v>
      </c>
      <c r="C49" s="22"/>
      <c r="D49" s="22"/>
      <c r="E49" s="22">
        <f>Food[[#This Row],[PROJECTED COST]]-Food[[#This Row],[ACTUAL COST]]</f>
        <v>0</v>
      </c>
      <c r="F49" s="19"/>
      <c r="G49" s="12" t="s">
        <v>76</v>
      </c>
      <c r="H49" s="22"/>
      <c r="I49" s="22"/>
      <c r="J49" s="22">
        <f>Legal[[#This Row],[PROJECTED COST]]-Legal[[#This Row],[ACTUAL COST]]</f>
        <v>0</v>
      </c>
      <c r="K49" s="10"/>
    </row>
    <row r="50" spans="1:11" ht="25" customHeight="1">
      <c r="A50" s="10"/>
      <c r="B50" s="15" t="s">
        <v>54</v>
      </c>
      <c r="C50" s="24">
        <f>SUBTOTAL(109,Food[PROJECTED COST])</f>
        <v>100</v>
      </c>
      <c r="D50" s="24">
        <f>SUBTOTAL(109,Food[ACTUAL COST])</f>
        <v>100</v>
      </c>
      <c r="E50" s="24">
        <f>SUBTOTAL(109,Food[DIFFERENCE])</f>
        <v>0</v>
      </c>
      <c r="F50" s="19"/>
      <c r="G50" s="12" t="s">
        <v>52</v>
      </c>
      <c r="H50" s="22"/>
      <c r="I50" s="22"/>
      <c r="J50" s="22">
        <f>Legal[[#This Row],[PROJECTED COST]]-Legal[[#This Row],[ACTUAL COST]]</f>
        <v>0</v>
      </c>
      <c r="K50" s="10"/>
    </row>
    <row r="51" spans="1:11" ht="25" customHeight="1">
      <c r="A51" s="10"/>
      <c r="B51" s="19"/>
      <c r="C51" s="19"/>
      <c r="D51" s="19"/>
      <c r="E51" s="19"/>
      <c r="F51" s="19"/>
      <c r="G51" s="15" t="s">
        <v>54</v>
      </c>
      <c r="H51" s="24">
        <f>SUBTOTAL(109,Legal[PROJECTED COST])</f>
        <v>100</v>
      </c>
      <c r="I51" s="24">
        <f>SUBTOTAL(109,Legal[ACTUAL COST])</f>
        <v>100</v>
      </c>
      <c r="J51" s="24">
        <f>SUBTOTAL(109,Legal[DIFFERENCE])</f>
        <v>0</v>
      </c>
      <c r="K51" s="10"/>
    </row>
    <row r="52" spans="1:11" ht="25" customHeight="1">
      <c r="A52" s="10"/>
      <c r="B52" s="13" t="s">
        <v>19</v>
      </c>
      <c r="C52" s="13" t="s">
        <v>12</v>
      </c>
      <c r="D52" s="13" t="s">
        <v>13</v>
      </c>
      <c r="E52" s="13" t="s">
        <v>14</v>
      </c>
      <c r="F52" s="19"/>
      <c r="G52" s="19"/>
      <c r="H52" s="19"/>
      <c r="I52" s="19"/>
      <c r="J52" s="19"/>
      <c r="K52" s="10"/>
    </row>
    <row r="53" spans="1:11" ht="25" customHeight="1">
      <c r="A53" s="10"/>
      <c r="B53" s="12" t="s">
        <v>77</v>
      </c>
      <c r="C53" s="22">
        <v>100</v>
      </c>
      <c r="D53" s="22">
        <v>100</v>
      </c>
      <c r="E53" s="22">
        <f>Pets[[#This Row],[PROJECTED COST]]-Pets[[#This Row],[ACTUAL COST]]</f>
        <v>0</v>
      </c>
      <c r="F53" s="19"/>
      <c r="G53" s="13" t="s">
        <v>26</v>
      </c>
      <c r="H53" s="13" t="s">
        <v>12</v>
      </c>
      <c r="I53" s="13" t="s">
        <v>13</v>
      </c>
      <c r="J53" s="13" t="s">
        <v>14</v>
      </c>
      <c r="K53" s="10"/>
    </row>
    <row r="54" spans="1:11" ht="25" customHeight="1">
      <c r="A54" s="10"/>
      <c r="B54" s="12" t="s">
        <v>78</v>
      </c>
      <c r="C54" s="22"/>
      <c r="D54" s="22"/>
      <c r="E54" s="22">
        <f>Pets[[#This Row],[PROJECTED COST]]-Pets[[#This Row],[ACTUAL COST]]</f>
        <v>0</v>
      </c>
      <c r="F54" s="19"/>
      <c r="G54" s="12" t="s">
        <v>79</v>
      </c>
      <c r="H54" s="22">
        <v>100</v>
      </c>
      <c r="I54" s="22">
        <v>100</v>
      </c>
      <c r="J54" s="22">
        <f>Taxes[[#This Row],[PROJECTED COST]]-Taxes[[#This Row],[ACTUAL COST]]</f>
        <v>0</v>
      </c>
      <c r="K54" s="10"/>
    </row>
    <row r="55" spans="1:11" ht="25" customHeight="1">
      <c r="A55" s="10"/>
      <c r="B55" s="12" t="s">
        <v>80</v>
      </c>
      <c r="C55" s="22"/>
      <c r="D55" s="22"/>
      <c r="E55" s="22">
        <f>Pets[[#This Row],[PROJECTED COST]]-Pets[[#This Row],[ACTUAL COST]]</f>
        <v>0</v>
      </c>
      <c r="F55" s="19"/>
      <c r="G55" s="12" t="s">
        <v>81</v>
      </c>
      <c r="H55" s="22"/>
      <c r="I55" s="22"/>
      <c r="J55" s="22">
        <f>Taxes[[#This Row],[PROJECTED COST]]-Taxes[[#This Row],[ACTUAL COST]]</f>
        <v>0</v>
      </c>
      <c r="K55" s="10"/>
    </row>
    <row r="56" spans="1:11" ht="25" customHeight="1">
      <c r="A56" s="10"/>
      <c r="B56" s="12" t="s">
        <v>82</v>
      </c>
      <c r="C56" s="22"/>
      <c r="D56" s="22"/>
      <c r="E56" s="22">
        <f>Pets[[#This Row],[PROJECTED COST]]-Pets[[#This Row],[ACTUAL COST]]</f>
        <v>0</v>
      </c>
      <c r="F56" s="19"/>
      <c r="G56" s="12" t="s">
        <v>83</v>
      </c>
      <c r="H56" s="22"/>
      <c r="I56" s="22"/>
      <c r="J56" s="22">
        <f>Taxes[[#This Row],[PROJECTED COST]]-Taxes[[#This Row],[ACTUAL COST]]</f>
        <v>0</v>
      </c>
      <c r="K56" s="10"/>
    </row>
    <row r="57" spans="1:11" ht="25" customHeight="1">
      <c r="A57" s="10"/>
      <c r="B57" s="12" t="s">
        <v>52</v>
      </c>
      <c r="C57" s="22"/>
      <c r="D57" s="22"/>
      <c r="E57" s="22">
        <f>Pets[[#This Row],[PROJECTED COST]]-Pets[[#This Row],[ACTUAL COST]]</f>
        <v>0</v>
      </c>
      <c r="F57" s="19"/>
      <c r="G57" s="12" t="s">
        <v>52</v>
      </c>
      <c r="H57" s="22"/>
      <c r="I57" s="22"/>
      <c r="J57" s="22">
        <f>Taxes[[#This Row],[PROJECTED COST]]-Taxes[[#This Row],[ACTUAL COST]]</f>
        <v>0</v>
      </c>
      <c r="K57" s="10"/>
    </row>
    <row r="58" spans="1:11" ht="25" customHeight="1">
      <c r="A58" s="10"/>
      <c r="B58" s="15" t="s">
        <v>54</v>
      </c>
      <c r="C58" s="24">
        <f>SUBTOTAL(109,Pets[PROJECTED COST])</f>
        <v>100</v>
      </c>
      <c r="D58" s="24">
        <f>SUBTOTAL(109,Pets[ACTUAL COST])</f>
        <v>100</v>
      </c>
      <c r="E58" s="24">
        <f>SUBTOTAL(109,Pets[DIFFERENCE])</f>
        <v>0</v>
      </c>
      <c r="F58" s="19"/>
      <c r="G58" s="15" t="s">
        <v>54</v>
      </c>
      <c r="H58" s="24">
        <f>SUBTOTAL(109,Taxes[PROJECTED COST])</f>
        <v>100</v>
      </c>
      <c r="I58" s="24">
        <f>SUBTOTAL(109,Taxes[ACTUAL COST])</f>
        <v>100</v>
      </c>
      <c r="J58" s="24">
        <f>SUBTOTAL(109,Taxes[DIFFERENCE])</f>
        <v>0</v>
      </c>
      <c r="K58" s="10"/>
    </row>
    <row r="59" spans="1:11" ht="25" customHeight="1">
      <c r="A59" s="10"/>
      <c r="B59" s="19"/>
      <c r="C59" s="19"/>
      <c r="D59" s="19"/>
      <c r="E59" s="19"/>
      <c r="F59" s="19"/>
      <c r="G59" s="19"/>
      <c r="H59" s="19"/>
      <c r="I59" s="19"/>
      <c r="J59" s="19"/>
      <c r="K59" s="10"/>
    </row>
    <row r="60" spans="1:11" ht="25" customHeight="1">
      <c r="A60" s="10"/>
      <c r="B60" s="13" t="s">
        <v>20</v>
      </c>
      <c r="C60" s="13" t="s">
        <v>12</v>
      </c>
      <c r="D60" s="13" t="s">
        <v>13</v>
      </c>
      <c r="E60" s="13" t="s">
        <v>14</v>
      </c>
      <c r="F60" s="19"/>
      <c r="G60" s="19"/>
      <c r="H60" s="19"/>
      <c r="I60" s="19"/>
      <c r="J60" s="19"/>
      <c r="K60" s="10"/>
    </row>
    <row r="61" spans="1:11" ht="25" customHeight="1">
      <c r="A61" s="10"/>
      <c r="B61" s="12" t="s">
        <v>84</v>
      </c>
      <c r="C61" s="22">
        <v>100</v>
      </c>
      <c r="D61" s="22">
        <v>100</v>
      </c>
      <c r="E61" s="22">
        <f>Pets1[[#This Row],[PROJECTED COST]]-Pets1[[#This Row],[ACTUAL COST]]</f>
        <v>0</v>
      </c>
      <c r="F61" s="19"/>
      <c r="G61" s="19"/>
      <c r="H61" s="19"/>
      <c r="I61" s="19"/>
      <c r="J61" s="19"/>
      <c r="K61" s="10"/>
    </row>
    <row r="62" spans="1:11" ht="25" customHeight="1">
      <c r="A62" s="10"/>
      <c r="B62" s="12" t="s">
        <v>41</v>
      </c>
      <c r="C62" s="22"/>
      <c r="D62" s="22"/>
      <c r="E62" s="22">
        <f>Pets1[[#This Row],[PROJECTED COST]]-Pets1[[#This Row],[ACTUAL COST]]</f>
        <v>0</v>
      </c>
      <c r="F62" s="19"/>
      <c r="G62" s="19"/>
      <c r="H62" s="19"/>
      <c r="I62" s="19"/>
      <c r="J62" s="19"/>
      <c r="K62" s="10"/>
    </row>
    <row r="63" spans="1:11" ht="25" customHeight="1">
      <c r="A63" s="10"/>
      <c r="B63" s="12" t="s">
        <v>85</v>
      </c>
      <c r="C63" s="22"/>
      <c r="D63" s="22"/>
      <c r="E63" s="22">
        <f>Pets1[[#This Row],[PROJECTED COST]]-Pets1[[#This Row],[ACTUAL COST]]</f>
        <v>0</v>
      </c>
      <c r="F63" s="19"/>
      <c r="G63" s="19"/>
      <c r="H63" s="19"/>
      <c r="I63" s="19"/>
      <c r="J63" s="19"/>
      <c r="K63" s="10"/>
    </row>
    <row r="64" spans="1:11" ht="25" customHeight="1">
      <c r="A64" s="10"/>
      <c r="B64" s="12" t="s">
        <v>52</v>
      </c>
      <c r="C64" s="22"/>
      <c r="D64" s="22"/>
      <c r="E64" s="22">
        <f>Pets1[[#This Row],[PROJECTED COST]]-Pets1[[#This Row],[ACTUAL COST]]</f>
        <v>0</v>
      </c>
      <c r="F64" s="19"/>
      <c r="G64" s="10"/>
      <c r="H64" s="10"/>
      <c r="I64" s="10"/>
      <c r="J64" s="10"/>
      <c r="K64" s="10"/>
    </row>
    <row r="65" spans="1:11" ht="25" customHeight="1">
      <c r="A65" s="10"/>
      <c r="B65" s="15" t="s">
        <v>54</v>
      </c>
      <c r="C65" s="24">
        <f>SUBTOTAL(109,Pets1[PROJECTED COST])</f>
        <v>100</v>
      </c>
      <c r="D65" s="24">
        <f>SUBTOTAL(109,Pets1[ACTUAL COST])</f>
        <v>100</v>
      </c>
      <c r="E65" s="24">
        <f>SUBTOTAL(109,Pets1[DIFFERENCE])</f>
        <v>0</v>
      </c>
      <c r="F65" s="19"/>
      <c r="G65" s="10"/>
      <c r="H65" s="10"/>
      <c r="I65" s="10"/>
      <c r="J65" s="10"/>
      <c r="K65" s="10"/>
    </row>
    <row r="66" spans="1:11" ht="20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1:11" ht="23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</row>
  </sheetData>
  <mergeCells count="17">
    <mergeCell ref="B14:D14"/>
    <mergeCell ref="C9:D9"/>
    <mergeCell ref="C10:D10"/>
    <mergeCell ref="B11:D11"/>
    <mergeCell ref="C12:D12"/>
    <mergeCell ref="C13:D13"/>
    <mergeCell ref="B6:B7"/>
    <mergeCell ref="B8:D8"/>
    <mergeCell ref="C3:D3"/>
    <mergeCell ref="C7:D7"/>
    <mergeCell ref="C6:D6"/>
    <mergeCell ref="C4:D4"/>
    <mergeCell ref="G3:J3"/>
    <mergeCell ref="I1:J1"/>
    <mergeCell ref="A1:H1"/>
    <mergeCell ref="B3:B4"/>
    <mergeCell ref="B5:D5"/>
  </mergeCells>
  <phoneticPr fontId="2" type="noConversion"/>
  <conditionalFormatting sqref="J35:J39 E61:E65 J27:J32 E17:E27 E30:E37 E40:E44 E47:E50 E53:E58 J17:J24 J42:J45 J48:J51 J54:J58">
    <cfRule type="iconSet" priority="3">
      <iconSet iconSet="3Signs">
        <cfvo type="percent" val="0"/>
        <cfvo type="num" val="-20"/>
        <cfvo type="num" val="0"/>
      </iconSet>
    </cfRule>
  </conditionalFormatting>
  <dataValidations count="44">
    <dataValidation allowBlank="1" showInputMessage="1" showErrorMessage="1" prompt="Enter projected Income in cell E3 and Extra projected income in cell E4. Total projected monthly income is auto-calculated in cell E5. Actual Monthly Income label is in cell below" sqref="B3" xr:uid="{00000000-0002-0000-0000-000002000000}"/>
    <dataValidation allowBlank="1" showInputMessage="1" showErrorMessage="1" prompt="Enter actual Income 1 in cell to the right" sqref="C6:D6" xr:uid="{00000000-0002-0000-0000-000003000000}"/>
    <dataValidation allowBlank="1" showInputMessage="1" showErrorMessage="1" prompt="Enter actual Income 1 in this cell" sqref="E6" xr:uid="{00000000-0002-0000-0000-000004000000}"/>
    <dataValidation allowBlank="1" showInputMessage="1" showErrorMessage="1" prompt="Enter actual Extra Income in cell to the right" sqref="C7:D7" xr:uid="{00000000-0002-0000-0000-000005000000}"/>
    <dataValidation allowBlank="1" showInputMessage="1" showErrorMessage="1" prompt="Enter actual Extra Income in this cell" sqref="E7" xr:uid="{00000000-0002-0000-0000-000006000000}"/>
    <dataValidation allowBlank="1" showInputMessage="1" showErrorMessage="1" prompt="Total projected monthly income is auto-calculated in this cell" sqref="E5" xr:uid="{00000000-0002-0000-0000-000008000000}"/>
    <dataValidation allowBlank="1" showInputMessage="1" showErrorMessage="1" prompt="Enter actual Income in cell E6 and Extra actual income in cell E7. Total actual monthly income is auto-calculated in cell E8. Income summary is auto-calculated starting in cell G3" sqref="B6" xr:uid="{00000000-0002-0000-0000-000009000000}"/>
    <dataValidation allowBlank="1" showInputMessage="1" showErrorMessage="1" prompt="Total actual monthly income is auto-calculated in this cell" sqref="E8" xr:uid="{00000000-0002-0000-0000-00000A000000}"/>
    <dataValidation allowBlank="1" showInputMessage="1" showErrorMessage="1" prompt="Projected Balance is auto-calculated in cell J6" sqref="B12" xr:uid="{00000000-0002-0000-0000-00000B000000}"/>
    <dataValidation allowBlank="1" showInputMessage="1" showErrorMessage="1" prompt="Sample Housing expenses are in this column under this heading" sqref="B16" xr:uid="{00000000-0002-0000-0000-00000C000000}"/>
    <dataValidation allowBlank="1" showInputMessage="1" showErrorMessage="1" prompt="Enter Projected Cost in this column under this heading" sqref="C16 C52 H26 H34 H41 H47 H53 C60 C29 C39 C46 H16" xr:uid="{00000000-0002-0000-0000-00000D000000}"/>
    <dataValidation allowBlank="1" showInputMessage="1" showErrorMessage="1" prompt="Enter Actual Cost in this column under this heading" sqref="D16 D60 D52 I26 I34 I41 I47 I53 D29 D39 D46 I16" xr:uid="{00000000-0002-0000-0000-00000E000000}"/>
    <dataValidation allowBlank="1" showInputMessage="1" showErrorMessage="1" prompt="Sample Transportation expenses are in this column under this heading" sqref="B29" xr:uid="{00000000-0002-0000-0000-00000F000000}"/>
    <dataValidation allowBlank="1" showInputMessage="1" showErrorMessage="1" prompt="Sample Personal Care expenses are in this column under this heading" sqref="G16" xr:uid="{00000000-0002-0000-0000-000012000000}"/>
    <dataValidation allowBlank="1" showInputMessage="1" showErrorMessage="1" prompt="Sample Entertainment expenses are in this column under this heading" sqref="G26" xr:uid="{00000000-0002-0000-0000-000013000000}"/>
    <dataValidation allowBlank="1" showInputMessage="1" showErrorMessage="1" prompt="Sample Loan expenses are in this column under this heading" sqref="G34" xr:uid="{00000000-0002-0000-0000-000015000000}"/>
    <dataValidation allowBlank="1" showInputMessage="1" showErrorMessage="1" prompt="Sample Tax expenses are in this column under this heading" sqref="G53" xr:uid="{00000000-0002-0000-0000-000017000000}"/>
    <dataValidation allowBlank="1" showInputMessage="1" showErrorMessage="1" prompt="Sample Savings expenses are in this column under this heading" sqref="G41" xr:uid="{00000000-0002-0000-0000-000019000000}"/>
    <dataValidation allowBlank="1" showInputMessage="1" showErrorMessage="1" prompt="Enter details in Presents and Donations table starting below" sqref="G46:J46" xr:uid="{00000000-0002-0000-0000-00001A000000}"/>
    <dataValidation allowBlank="1" showInputMessage="1" showErrorMessage="1" prompt="Sample Legal expenses are in this column under this heading" sqref="G47" xr:uid="{00000000-0002-0000-0000-00001B000000}"/>
    <dataValidation allowBlank="1" showInputMessage="1" showErrorMessage="1" prompt="Sample Insurance expenses are in this column under this heading" sqref="B39" xr:uid="{00000000-0002-0000-0000-00001F000000}"/>
    <dataValidation allowBlank="1" showInputMessage="1" showErrorMessage="1" prompt="Sample Food expenses are in this column under this heading" sqref="B46" xr:uid="{00000000-0002-0000-0000-000020000000}"/>
    <dataValidation allowBlank="1" showInputMessage="1" showErrorMessage="1" prompt="Sample Kid expenses are in this column under this heading" sqref="B52" xr:uid="{00000000-0002-0000-0000-000021000000}"/>
    <dataValidation allowBlank="1" showInputMessage="1" showErrorMessage="1" prompt="Enter details in Pets table starting below" sqref="B51:E51" xr:uid="{00000000-0002-0000-0000-000024000000}"/>
    <dataValidation allowBlank="1" showInputMessage="1" showErrorMessage="1" prompt="Difference is auto-calculated in this column under this heading" sqref="E16 J26 E60 J34 E29 J41 E39 E46 J53 J47 E52 J16" xr:uid="{00000000-0002-0000-0000-000026000000}"/>
    <dataValidation allowBlank="1" showInputMessage="1" showErrorMessage="1" prompt="Enter projected Income 1 in cell to the right" sqref="C3:D3" xr:uid="{00000000-0002-0000-0000-000028000000}"/>
    <dataValidation allowBlank="1" showInputMessage="1" showErrorMessage="1" prompt="Enter projected Extra income in cell to the right" sqref="C4:D4" xr:uid="{00000000-0002-0000-0000-000029000000}"/>
    <dataValidation allowBlank="1" showInputMessage="1" showErrorMessage="1" prompt="Enter projected Income 1 in this cell" sqref="E3" xr:uid="{00000000-0002-0000-0000-00002A000000}"/>
    <dataValidation allowBlank="1" showInputMessage="1" showErrorMessage="1" prompt="Enter projected Extra Income in this cell" sqref="E4" xr:uid="{00000000-0002-0000-0000-00002B000000}"/>
    <dataValidation allowBlank="1" showInputMessage="1" showErrorMessage="1" prompt="Actual Balance is auto-calculated in cell J7" sqref="B13" xr:uid="{00000000-0002-0000-0000-00002C000000}"/>
    <dataValidation allowBlank="1" showInputMessage="1" showErrorMessage="1" prompt="Total Projected Expense is auto-calculated in this cell" sqref="E9" xr:uid="{00000000-0002-0000-0000-00002D000000}"/>
    <dataValidation allowBlank="1" showInputMessage="1" showErrorMessage="1" prompt="Total Actual Expense is auto-calculated in this cell" sqref="E10" xr:uid="{00000000-0002-0000-0000-00002E000000}"/>
    <dataValidation allowBlank="1" showInputMessage="1" showErrorMessage="1" prompt="Total Expense Difference is auto-calculated in this cell" sqref="E11" xr:uid="{00000000-0002-0000-0000-00002F000000}"/>
    <dataValidation allowBlank="1" showInputMessage="1" showErrorMessage="1" prompt="Total Projected Expense is auto-calculated in cell J3" sqref="B9" xr:uid="{00000000-0002-0000-0000-000030000000}"/>
    <dataValidation allowBlank="1" showInputMessage="1" showErrorMessage="1" prompt="Total Actual Expense is auto-calculated in cell J4" sqref="B10" xr:uid="{00000000-0002-0000-0000-000031000000}"/>
    <dataValidation allowBlank="1" showInputMessage="1" showErrorMessage="1" prompt="Total Expense Difference is auto-calculated in cell to the right" sqref="B11:D11" xr:uid="{00000000-0002-0000-0000-000032000000}"/>
    <dataValidation allowBlank="1" showInputMessage="1" showErrorMessage="1" prompt="Difference in the projected versus actual balance is auto-calculated in cell to the right" sqref="B14:D14" xr:uid="{00000000-0002-0000-0000-000033000000}"/>
    <dataValidation allowBlank="1" showInputMessage="1" showErrorMessage="1" prompt="Projected Balance is auto-calculated in this cell" sqref="E12" xr:uid="{00000000-0002-0000-0000-000034000000}"/>
    <dataValidation allowBlank="1" showInputMessage="1" showErrorMessage="1" prompt="Actual Balance is auto-calculated in this cell" sqref="E13" xr:uid="{00000000-0002-0000-0000-000035000000}"/>
    <dataValidation allowBlank="1" showInputMessage="1" showErrorMessage="1" prompt="Title of this worksheet is in this cell. Continue to cell B3 to enter projected and actual income. Expense and balance summary are auto-calculated starting in cell G3" sqref="A1" xr:uid="{00000000-0002-0000-0000-000001000000}"/>
    <dataValidation allowBlank="1" showInputMessage="1" showErrorMessage="1" prompt="Total projected monthly income is auto-calculated in cell to the right" sqref="B5" xr:uid="{00000000-0002-0000-0000-000027000000}"/>
    <dataValidation allowBlank="1" showInputMessage="1" showErrorMessage="1" prompt="Total actual monthly income is auto-calculated in cell to the right" sqref="B8" xr:uid="{00000000-0002-0000-0000-000007000000}"/>
    <dataValidation allowBlank="1" showInputMessage="1" showErrorMessage="1" prompt="Balance Difference is auto-calculated in this cell" sqref="E14" xr:uid="{00000000-0002-0000-0000-000036000000}"/>
    <dataValidation allowBlank="1" showInputMessage="1" showErrorMessage="1" prompt="Sample Pet expenses are in this column under this heading" sqref="B60" xr:uid="{BD13B048-CAB9-044B-A707-AA37F2EC2129}"/>
  </dataValidations>
  <printOptions horizontalCentered="1"/>
  <pageMargins left="0.5" right="0.5" top="0.5" bottom="0.5" header="0.5" footer="0.5"/>
  <pageSetup paperSize="9" scale="43" orientation="portrait" horizontalDpi="4294967292" r:id="rId1"/>
  <headerFooter differentFirst="1" alignWithMargins="0">
    <oddFooter>Page &amp;P of &amp;N</oddFooter>
  </headerFooter>
  <ignoredErrors>
    <ignoredError sqref="E31:E36 E21:E26 J18:J22 J27:J30 E40:E43 J43:J44 E47:E49 E53:E57 J48:J50 E61:E64 J31 J23" emptyCellReference="1"/>
  </ignoredErrors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TM16410113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Household Monthly Budget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2020-01-13T19:03:07Z</dcterms:created>
  <dcterms:modified xsi:type="dcterms:W3CDTF">2023-07-17T19:21:24Z</dcterms:modified>
  <cp:category/>
  <cp:contentStatus/>
</cp:coreProperties>
</file>